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 tabRatio="950"/>
  </bookViews>
  <sheets>
    <sheet name="总计" sheetId="32" r:id="rId1"/>
    <sheet name="南掌村1" sheetId="31" r:id="rId2"/>
    <sheet name="安家庄1" sheetId="30" r:id="rId3"/>
    <sheet name="西石家庄1" sheetId="29" r:id="rId4"/>
    <sheet name="南王庄1" sheetId="28" r:id="rId5"/>
    <sheet name="南张家庄1" sheetId="27" r:id="rId6"/>
    <sheet name="宋家庄1" sheetId="4" r:id="rId7"/>
    <sheet name="东沟村1" sheetId="3" r:id="rId8"/>
    <sheet name="了丝坡1" sheetId="2" r:id="rId9"/>
    <sheet name="上桃坡1" sheetId="2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<sst xmlns="http://schemas.openxmlformats.org/spreadsheetml/2006/main" count="217" uniqueCount="32">
  <si>
    <t>第二次黄北坪乡总计</t>
  </si>
  <si>
    <t>序号</t>
  </si>
  <si>
    <t>村名</t>
  </si>
  <si>
    <t>户数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</si>
  <si>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</si>
  <si>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</si>
  <si>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</si>
  <si>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</si>
  <si>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</si>
  <si>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</si>
  <si>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</si>
  <si>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</si>
  <si>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清运积存土石垃圾总价（元）</t>
  </si>
  <si>
    <t>清运柴草类垃圾方量（m³）</t>
  </si>
  <si>
    <t>清运柴草总价（元）</t>
  </si>
  <si>
    <t>总计（元）</t>
  </si>
  <si>
    <t>南掌</t>
  </si>
  <si>
    <t>安家庄</t>
  </si>
  <si>
    <t>西石家庄</t>
  </si>
  <si>
    <t>南王庄</t>
  </si>
  <si>
    <t>南张家庄</t>
  </si>
  <si>
    <t>宋家庄</t>
  </si>
  <si>
    <t>东沟村</t>
  </si>
  <si>
    <t>了丝坡</t>
  </si>
  <si>
    <t>上桃坡</t>
  </si>
  <si>
    <t>合计：</t>
  </si>
  <si>
    <t>南掌村</t>
  </si>
  <si>
    <t>行政村</t>
  </si>
  <si>
    <t>姓名</t>
  </si>
  <si>
    <t>了丝坡村</t>
  </si>
  <si>
    <t>上桃坡村</t>
  </si>
  <si>
    <t>韩瑞燕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</si>
</sst>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right" vertical="center" wrapText="1"/>
    </xf>
    <xf numFmtId="0" fontId="3" fillId="0" borderId="4" xfId="0" applyNumberFormat="1" applyFont="1" applyFill="1" applyBorder="1" applyAlignment="1">
      <alignment horizontal="right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right" vertical="center" wrapText="1"/>
    </xf>
    <xf numFmtId="0" fontId="7" fillId="0" borderId="4" xfId="0" applyNumberFormat="1" applyFont="1" applyFill="1" applyBorder="1" applyAlignment="1">
      <alignment horizontal="right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vertical="center" wrapText="1"/>
    </xf>
    <xf numFmtId="176" fontId="0" fillId="0" borderId="0" xfId="0" applyNumberFormat="1" applyFill="1" applyAlignment="1">
      <alignment vertical="center" wrapText="1"/>
    </xf>
    <xf numFmtId="177" fontId="0" fillId="0" borderId="0" xfId="0" applyNumberFormat="1" applyFill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righ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tabSelected="1" zoomScale="85" zoomScaleNormal="85" workbookViewId="0">
      <selection activeCell="G14" sqref="G14"/>
    </sheetView>
  </sheetViews>
  <sheetFormatPr defaultColWidth="9" defaultRowHeight="14"/>
  <cols>
    <col min="1" max="1" width="9.66363636363636" style="29" customWidth="1"/>
    <col min="2" max="2" width="10.4454545454545" style="29" customWidth="1"/>
    <col min="3" max="3" width="6.21818181818182" style="29" customWidth="1"/>
    <col min="4" max="4" width="12" style="30" customWidth="1"/>
    <col min="5" max="5" width="12.2727272727273" style="30" customWidth="1"/>
    <col min="6" max="6" width="11" style="29" customWidth="1"/>
    <col min="7" max="7" width="11.7272727272727" style="30" customWidth="1"/>
    <col min="8" max="8" width="13.8909090909091" style="30" customWidth="1"/>
    <col min="9" max="9" width="7.16363636363636" style="16" customWidth="1"/>
    <col min="10" max="10" width="9.61818181818182" style="31" customWidth="1"/>
    <col min="11" max="11" width="11.5454545454545" style="29"/>
    <col min="12" max="12" width="9.18181818181818" style="29"/>
    <col min="13" max="13" width="12.1909090909091" style="29" customWidth="1"/>
    <col min="14" max="14" width="11.5454545454545" style="29"/>
    <col min="15" max="15" width="7.48181818181818" style="29" customWidth="1"/>
    <col min="16" max="16" width="10.1545454545455" style="29" customWidth="1"/>
    <col min="17" max="17" width="9.2" style="29" customWidth="1"/>
    <col min="18" max="16384" width="9" style="29"/>
  </cols>
  <sheetData>
    <row r="1" ht="25.5" spans="1:17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="16" customFormat="1" ht="58" customHeight="1" spans="1:17">
      <c r="A2" s="12" t="s">
        <v>1</v>
      </c>
      <c r="B2" s="12" t="s">
        <v>2</v>
      </c>
      <c r="C2" s="12" t="s">
        <v>3</v>
      </c>
      <c r="D2" s="32" t="s">
        <v>4</v>
      </c>
      <c r="E2" s="32" t="s">
        <v>5</v>
      </c>
      <c r="F2" s="12" t="s">
        <v>6</v>
      </c>
      <c r="G2" s="32" t="s">
        <v>7</v>
      </c>
      <c r="H2" s="32" t="s">
        <v>8</v>
      </c>
      <c r="I2" s="12" t="s">
        <v>9</v>
      </c>
      <c r="J2" s="40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16.2" customHeight="1" spans="1:17">
      <c r="A3" s="18">
        <v>1</v>
      </c>
      <c r="B3" s="6" t="s">
        <v>16</v>
      </c>
      <c r="C3" s="6">
        <f>南掌村1!C5</f>
        <v>0</v>
      </c>
      <c r="D3" s="33">
        <f>南掌村1!D5</f>
        <v>0</v>
      </c>
      <c r="E3" s="34">
        <f>南掌村1!E5</f>
        <v>0</v>
      </c>
      <c r="F3" s="6">
        <f>南掌村1!F5</f>
        <v>0</v>
      </c>
      <c r="G3" s="35">
        <f>南掌村1!G5</f>
        <v>0</v>
      </c>
      <c r="H3" s="35">
        <f>南掌村1!H5</f>
        <v>0</v>
      </c>
      <c r="I3" s="21">
        <v>22</v>
      </c>
      <c r="J3" s="41">
        <f>南掌村1!J5</f>
        <v>0</v>
      </c>
      <c r="K3" s="21">
        <f>南掌村1!K5</f>
        <v>480</v>
      </c>
      <c r="L3" s="21">
        <v>10</v>
      </c>
      <c r="M3" s="21">
        <f t="shared" ref="M3:M11" si="0">K3*L3</f>
        <v>4800</v>
      </c>
      <c r="N3" s="21">
        <f>南掌村1!N5</f>
        <v>350</v>
      </c>
      <c r="O3" s="21">
        <v>15</v>
      </c>
      <c r="P3" s="21">
        <f t="shared" ref="P3:P11" si="1">N3*O3</f>
        <v>5250</v>
      </c>
      <c r="Q3" s="21">
        <f t="shared" ref="Q3:Q11" si="2">ROUND(J3+M3+P3,0)</f>
        <v>10050</v>
      </c>
    </row>
    <row r="4" ht="16.2" customHeight="1" spans="1:17">
      <c r="A4" s="18">
        <v>2</v>
      </c>
      <c r="B4" s="6" t="s">
        <v>17</v>
      </c>
      <c r="C4" s="6">
        <f>安家庄1!C4</f>
        <v>0</v>
      </c>
      <c r="D4" s="33">
        <f>安家庄1!D4</f>
        <v>0</v>
      </c>
      <c r="E4" s="34">
        <f>安家庄1!E4</f>
        <v>0</v>
      </c>
      <c r="F4" s="6">
        <f>安家庄1!F4</f>
        <v>0</v>
      </c>
      <c r="G4" s="35">
        <f>安家庄1!G4</f>
        <v>0</v>
      </c>
      <c r="H4" s="35">
        <f>安家庄1!H4</f>
        <v>0</v>
      </c>
      <c r="I4" s="21">
        <v>22</v>
      </c>
      <c r="J4" s="41">
        <f>安家庄1!J4</f>
        <v>0</v>
      </c>
      <c r="K4" s="21">
        <f>安家庄1!K4</f>
        <v>440</v>
      </c>
      <c r="L4" s="21">
        <v>10</v>
      </c>
      <c r="M4" s="21">
        <f t="shared" si="0"/>
        <v>4400</v>
      </c>
      <c r="N4" s="21">
        <f>安家庄1!N4</f>
        <v>350</v>
      </c>
      <c r="O4" s="21">
        <v>15</v>
      </c>
      <c r="P4" s="21">
        <f t="shared" si="1"/>
        <v>5250</v>
      </c>
      <c r="Q4" s="21">
        <f t="shared" si="2"/>
        <v>9650</v>
      </c>
    </row>
    <row r="5" ht="16.2" customHeight="1" spans="1:17">
      <c r="A5" s="18">
        <v>3</v>
      </c>
      <c r="B5" s="6" t="s">
        <v>18</v>
      </c>
      <c r="C5" s="6">
        <f>西石家庄1!C5</f>
        <v>0</v>
      </c>
      <c r="D5" s="33">
        <f>西石家庄1!D5</f>
        <v>0</v>
      </c>
      <c r="E5" s="34">
        <f>西石家庄1!E5</f>
        <v>0</v>
      </c>
      <c r="F5" s="6">
        <f>西石家庄1!F5</f>
        <v>0</v>
      </c>
      <c r="G5" s="35">
        <f>西石家庄1!G5</f>
        <v>0</v>
      </c>
      <c r="H5" s="35">
        <f>西石家庄1!H5</f>
        <v>0</v>
      </c>
      <c r="I5" s="21">
        <v>22</v>
      </c>
      <c r="J5" s="41">
        <f>西石家庄1!J5</f>
        <v>0</v>
      </c>
      <c r="K5" s="21">
        <f>西石家庄1!K5</f>
        <v>580</v>
      </c>
      <c r="L5" s="21">
        <v>10</v>
      </c>
      <c r="M5" s="21">
        <f t="shared" si="0"/>
        <v>5800</v>
      </c>
      <c r="N5" s="21">
        <f>西石家庄1!N5</f>
        <v>330</v>
      </c>
      <c r="O5" s="21">
        <v>15</v>
      </c>
      <c r="P5" s="21">
        <f t="shared" si="1"/>
        <v>4950</v>
      </c>
      <c r="Q5" s="21">
        <f t="shared" si="2"/>
        <v>10750</v>
      </c>
    </row>
    <row r="6" ht="16.2" customHeight="1" spans="1:17">
      <c r="A6" s="18">
        <v>4</v>
      </c>
      <c r="B6" s="6" t="s">
        <v>19</v>
      </c>
      <c r="C6" s="6">
        <f>南王庄1!C5</f>
        <v>0</v>
      </c>
      <c r="D6" s="33">
        <f>南王庄1!D5</f>
        <v>0</v>
      </c>
      <c r="E6" s="34">
        <f>南王庄1!E5</f>
        <v>0</v>
      </c>
      <c r="F6" s="6">
        <f>南王庄1!F5</f>
        <v>0</v>
      </c>
      <c r="G6" s="35">
        <f>南王庄1!G5</f>
        <v>0</v>
      </c>
      <c r="H6" s="35">
        <f>南王庄1!H5</f>
        <v>0</v>
      </c>
      <c r="I6" s="21">
        <v>22</v>
      </c>
      <c r="J6" s="41">
        <f>南王庄1!J5</f>
        <v>0</v>
      </c>
      <c r="K6" s="21">
        <f>南王庄1!K5</f>
        <v>420</v>
      </c>
      <c r="L6" s="21">
        <v>10</v>
      </c>
      <c r="M6" s="21">
        <f t="shared" si="0"/>
        <v>4200</v>
      </c>
      <c r="N6" s="21">
        <f>南王庄1!N5</f>
        <v>290</v>
      </c>
      <c r="O6" s="21">
        <v>15</v>
      </c>
      <c r="P6" s="21">
        <f t="shared" si="1"/>
        <v>4350</v>
      </c>
      <c r="Q6" s="21">
        <f t="shared" si="2"/>
        <v>8550</v>
      </c>
    </row>
    <row r="7" ht="16.2" customHeight="1" spans="1:17">
      <c r="A7" s="18">
        <v>5</v>
      </c>
      <c r="B7" s="6" t="s">
        <v>20</v>
      </c>
      <c r="C7" s="6">
        <f>南张家庄1!C4</f>
        <v>0</v>
      </c>
      <c r="D7" s="33">
        <f>南张家庄1!D4</f>
        <v>0</v>
      </c>
      <c r="E7" s="34">
        <f>南张家庄1!E4</f>
        <v>0</v>
      </c>
      <c r="F7" s="6">
        <f>南张家庄1!F4</f>
        <v>0</v>
      </c>
      <c r="G7" s="35">
        <f>南张家庄1!G4</f>
        <v>0</v>
      </c>
      <c r="H7" s="35">
        <f>南张家庄1!H4</f>
        <v>0</v>
      </c>
      <c r="I7" s="21">
        <v>22</v>
      </c>
      <c r="J7" s="41">
        <f>南张家庄1!J4</f>
        <v>0</v>
      </c>
      <c r="K7" s="21">
        <f>南张家庄1!K4</f>
        <v>680</v>
      </c>
      <c r="L7" s="21">
        <v>10</v>
      </c>
      <c r="M7" s="21">
        <f t="shared" si="0"/>
        <v>6800</v>
      </c>
      <c r="N7" s="21">
        <f>南张家庄1!N4</f>
        <v>360</v>
      </c>
      <c r="O7" s="21">
        <v>15</v>
      </c>
      <c r="P7" s="21">
        <f t="shared" si="1"/>
        <v>5400</v>
      </c>
      <c r="Q7" s="21">
        <f t="shared" si="2"/>
        <v>12200</v>
      </c>
    </row>
    <row r="8" ht="16.2" customHeight="1" spans="1:17">
      <c r="A8" s="18">
        <v>6</v>
      </c>
      <c r="B8" s="36" t="s">
        <v>21</v>
      </c>
      <c r="C8" s="36">
        <f>宋家庄1!C5</f>
        <v>0</v>
      </c>
      <c r="D8" s="37">
        <f>宋家庄1!D5</f>
        <v>0</v>
      </c>
      <c r="E8" s="34">
        <f>宋家庄1!E5</f>
        <v>0</v>
      </c>
      <c r="F8" s="20">
        <f>宋家庄1!F5</f>
        <v>0</v>
      </c>
      <c r="G8" s="35">
        <f>宋家庄1!G5</f>
        <v>0</v>
      </c>
      <c r="H8" s="35">
        <f>宋家庄1!H5</f>
        <v>0</v>
      </c>
      <c r="I8" s="21">
        <v>22</v>
      </c>
      <c r="J8" s="41">
        <f>宋家庄1!J5</f>
        <v>0</v>
      </c>
      <c r="K8" s="21">
        <f>宋家庄1!K5</f>
        <v>430</v>
      </c>
      <c r="L8" s="21">
        <v>10</v>
      </c>
      <c r="M8" s="21">
        <f t="shared" si="0"/>
        <v>4300</v>
      </c>
      <c r="N8" s="21">
        <f>宋家庄1!N5</f>
        <v>290</v>
      </c>
      <c r="O8" s="21">
        <v>15</v>
      </c>
      <c r="P8" s="21">
        <f t="shared" si="1"/>
        <v>4350</v>
      </c>
      <c r="Q8" s="21">
        <f t="shared" si="2"/>
        <v>8650</v>
      </c>
    </row>
    <row r="9" ht="16.2" customHeight="1" spans="1:17">
      <c r="A9" s="18">
        <v>7</v>
      </c>
      <c r="B9" s="36" t="s">
        <v>22</v>
      </c>
      <c r="C9" s="36">
        <v>0</v>
      </c>
      <c r="D9" s="37">
        <f>东沟村1!D5</f>
        <v>0</v>
      </c>
      <c r="E9" s="34">
        <f>东沟村1!E5</f>
        <v>0</v>
      </c>
      <c r="F9" s="20">
        <f>东沟村1!F5</f>
        <v>0</v>
      </c>
      <c r="G9" s="35">
        <f>东沟村1!G5</f>
        <v>0</v>
      </c>
      <c r="H9" s="35">
        <f>东沟村1!H5</f>
        <v>0</v>
      </c>
      <c r="I9" s="21">
        <v>22</v>
      </c>
      <c r="J9" s="41">
        <f>东沟村1!J5</f>
        <v>0</v>
      </c>
      <c r="K9" s="21">
        <f>东沟村1!K5</f>
        <v>660</v>
      </c>
      <c r="L9" s="21">
        <v>10</v>
      </c>
      <c r="M9" s="21">
        <f t="shared" si="0"/>
        <v>6600</v>
      </c>
      <c r="N9" s="21">
        <f>东沟村1!N5</f>
        <v>270</v>
      </c>
      <c r="O9" s="21">
        <v>15</v>
      </c>
      <c r="P9" s="21">
        <f t="shared" si="1"/>
        <v>4050</v>
      </c>
      <c r="Q9" s="21">
        <f t="shared" si="2"/>
        <v>10650</v>
      </c>
    </row>
    <row r="10" ht="16.2" customHeight="1" spans="1:17">
      <c r="A10" s="18">
        <v>8</v>
      </c>
      <c r="B10" s="36" t="s">
        <v>23</v>
      </c>
      <c r="C10" s="36">
        <v>0</v>
      </c>
      <c r="D10" s="37">
        <f>了丝坡1!D6</f>
        <v>0</v>
      </c>
      <c r="E10" s="34">
        <f>了丝坡1!E6</f>
        <v>0</v>
      </c>
      <c r="F10" s="20">
        <f>了丝坡1!F6</f>
        <v>0</v>
      </c>
      <c r="G10" s="35">
        <f>了丝坡1!G6</f>
        <v>0</v>
      </c>
      <c r="H10" s="35">
        <f>了丝坡1!H6</f>
        <v>0</v>
      </c>
      <c r="I10" s="21">
        <v>22</v>
      </c>
      <c r="J10" s="41">
        <f>了丝坡1!J6</f>
        <v>0</v>
      </c>
      <c r="K10" s="21">
        <f>了丝坡1!K6</f>
        <v>760</v>
      </c>
      <c r="L10" s="21">
        <v>10</v>
      </c>
      <c r="M10" s="21">
        <f t="shared" si="0"/>
        <v>7600</v>
      </c>
      <c r="N10" s="21">
        <f>了丝坡1!N6</f>
        <v>280</v>
      </c>
      <c r="O10" s="21">
        <v>15</v>
      </c>
      <c r="P10" s="21">
        <f t="shared" si="1"/>
        <v>4200</v>
      </c>
      <c r="Q10" s="21">
        <f t="shared" si="2"/>
        <v>11800</v>
      </c>
    </row>
    <row r="11" ht="16.2" customHeight="1" spans="1:17">
      <c r="A11" s="18">
        <v>9</v>
      </c>
      <c r="B11" s="36" t="s">
        <v>24</v>
      </c>
      <c r="C11" s="36">
        <f>上桃坡1!C5</f>
        <v>1</v>
      </c>
      <c r="D11" s="37">
        <f>上桃坡1!D5</f>
        <v>98</v>
      </c>
      <c r="E11" s="34">
        <f>上桃坡1!E5</f>
        <v>93.1</v>
      </c>
      <c r="F11" s="20">
        <f>上桃坡1!F5</f>
        <v>0</v>
      </c>
      <c r="G11" s="35">
        <f>上桃坡1!G5</f>
        <v>0</v>
      </c>
      <c r="H11" s="35">
        <f>上桃坡1!H5</f>
        <v>93.1</v>
      </c>
      <c r="I11" s="21">
        <v>22</v>
      </c>
      <c r="J11" s="41">
        <f>上桃坡1!J5</f>
        <v>2048</v>
      </c>
      <c r="K11" s="21">
        <f>上桃坡1!K5</f>
        <v>390</v>
      </c>
      <c r="L11" s="21">
        <v>10</v>
      </c>
      <c r="M11" s="21">
        <f t="shared" si="0"/>
        <v>3900</v>
      </c>
      <c r="N11" s="21">
        <f>上桃坡1!N5</f>
        <v>270</v>
      </c>
      <c r="O11" s="21">
        <v>15</v>
      </c>
      <c r="P11" s="21">
        <f t="shared" si="1"/>
        <v>4050</v>
      </c>
      <c r="Q11" s="21">
        <f t="shared" si="2"/>
        <v>9998</v>
      </c>
    </row>
    <row r="12" ht="16.2" customHeight="1" spans="1:17">
      <c r="A12" s="38" t="s">
        <v>25</v>
      </c>
      <c r="B12" s="25">
        <v>9</v>
      </c>
      <c r="C12" s="27">
        <f>SUM(C3:C11)</f>
        <v>1</v>
      </c>
      <c r="D12" s="39">
        <f>SUM(D3:D11)</f>
        <v>98</v>
      </c>
      <c r="E12" s="39">
        <f>D12*0.95</f>
        <v>93.1</v>
      </c>
      <c r="F12" s="27">
        <f>SUM(F3:F11)</f>
        <v>0</v>
      </c>
      <c r="G12" s="39">
        <f>F12*1.53</f>
        <v>0</v>
      </c>
      <c r="H12" s="39">
        <f>E12+G12</f>
        <v>93.1</v>
      </c>
      <c r="I12" s="27"/>
      <c r="J12" s="42">
        <f>SUM(J3:J11)</f>
        <v>2048</v>
      </c>
      <c r="K12" s="43">
        <f>SUM(K3:K11)</f>
        <v>4840</v>
      </c>
      <c r="L12" s="43"/>
      <c r="M12" s="42">
        <f>SUM(M3:M11)</f>
        <v>48400</v>
      </c>
      <c r="N12" s="43">
        <f>SUM(N3:N11)</f>
        <v>2790</v>
      </c>
      <c r="O12" s="43"/>
      <c r="P12" s="42">
        <f>SUM(P3:P11)</f>
        <v>41850</v>
      </c>
      <c r="Q12" s="42">
        <f>SUM(Q3:Q11)</f>
        <v>92298</v>
      </c>
    </row>
    <row r="13" ht="21" customHeight="1"/>
    <row r="14" ht="21" customHeight="1"/>
  </sheetData>
  <mergeCells count="1">
    <mergeCell ref="A1:Q1"/>
  </mergeCells>
  <pageMargins left="0.700694444444445" right="0.700694444444445" top="0.751388888888889" bottom="0.751388888888889" header="0.298611111111111" footer="0.298611111111111"/>
  <pageSetup paperSize="9" scale="75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"/>
  <sheetViews>
    <sheetView zoomScale="72" zoomScaleNormal="72" workbookViewId="0">
      <selection activeCell="K10" sqref="K10"/>
    </sheetView>
  </sheetViews>
  <sheetFormatPr defaultColWidth="9" defaultRowHeight="14"/>
  <cols>
    <col min="1" max="1" width="9" style="1"/>
    <col min="2" max="2" width="10.3363636363636" style="1" customWidth="1"/>
    <col min="3" max="3" width="9" style="1"/>
    <col min="4" max="4" width="11.4818181818182" style="1" customWidth="1"/>
    <col min="5" max="5" width="12.5" style="1" customWidth="1"/>
    <col min="6" max="6" width="11.3636363636364" style="1" customWidth="1"/>
    <col min="7" max="7" width="10.3636363636364" style="1" customWidth="1"/>
    <col min="8" max="8" width="11.8636363636364" style="1" customWidth="1"/>
    <col min="9" max="9" width="10.6636363636364" style="1" customWidth="1"/>
    <col min="10" max="10" width="10.7818181818182" style="1" customWidth="1"/>
    <col min="11" max="11" width="12" style="1" customWidth="1"/>
    <col min="12" max="12" width="8.2" style="1" customWidth="1"/>
    <col min="13" max="13" width="12.2727272727273" style="1" customWidth="1"/>
    <col min="14" max="14" width="10.4727272727273" style="1" customWidth="1"/>
    <col min="15" max="15" width="6.81818181818182" style="1" customWidth="1"/>
    <col min="16" max="16384" width="9" style="1"/>
  </cols>
  <sheetData>
    <row r="1" ht="25.5" spans="1:17">
      <c r="A1" s="2" t="s">
        <v>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0" spans="1:17">
      <c r="A2" s="3" t="s">
        <v>1</v>
      </c>
      <c r="B2" s="3" t="s">
        <v>27</v>
      </c>
      <c r="C2" s="3" t="s">
        <v>28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2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24.6" customHeight="1" spans="1:17">
      <c r="A3" s="4">
        <v>1</v>
      </c>
      <c r="B3" s="4" t="s">
        <v>30</v>
      </c>
      <c r="C3" s="5" t="s">
        <v>31</v>
      </c>
      <c r="D3" s="5">
        <v>98</v>
      </c>
      <c r="E3" s="4">
        <f>D3*0.95</f>
        <v>93.1</v>
      </c>
      <c r="F3" s="6"/>
      <c r="G3" s="7"/>
      <c r="H3" s="7">
        <f>E3+G3</f>
        <v>93.1</v>
      </c>
      <c r="I3" s="7">
        <v>22</v>
      </c>
      <c r="J3" s="7">
        <f>ROUND(H3*I3,0)</f>
        <v>2048</v>
      </c>
      <c r="K3" s="13"/>
      <c r="L3" s="13"/>
      <c r="M3" s="13"/>
      <c r="N3" s="13"/>
      <c r="O3" s="13"/>
      <c r="P3" s="13"/>
      <c r="Q3" s="13"/>
    </row>
    <row r="4" ht="24.6" customHeight="1" spans="1:17">
      <c r="A4" s="4">
        <v>2</v>
      </c>
      <c r="B4" s="4" t="s">
        <v>30</v>
      </c>
      <c r="C4" s="5"/>
      <c r="D4" s="5"/>
      <c r="E4" s="4">
        <f>D4*0.95</f>
        <v>0</v>
      </c>
      <c r="F4" s="6"/>
      <c r="G4" s="7"/>
      <c r="H4" s="7">
        <f>E4+G4</f>
        <v>0</v>
      </c>
      <c r="I4" s="7">
        <v>22</v>
      </c>
      <c r="J4" s="7">
        <f>ROUND(H4*I4,0)</f>
        <v>0</v>
      </c>
      <c r="K4" s="13"/>
      <c r="L4" s="13"/>
      <c r="M4" s="13"/>
      <c r="N4" s="13"/>
      <c r="O4" s="13"/>
      <c r="P4" s="13"/>
      <c r="Q4" s="13"/>
    </row>
    <row r="5" ht="24.6" customHeight="1" spans="1:17">
      <c r="A5" s="8" t="s">
        <v>25</v>
      </c>
      <c r="B5" s="9"/>
      <c r="C5" s="10">
        <v>1</v>
      </c>
      <c r="D5" s="11">
        <f>SUM(D3:D4)</f>
        <v>98</v>
      </c>
      <c r="E5" s="11">
        <f>SUM(E3:E4)</f>
        <v>93.1</v>
      </c>
      <c r="F5" s="11"/>
      <c r="G5" s="11"/>
      <c r="H5" s="11">
        <f>SUM(H3:H4)</f>
        <v>93.1</v>
      </c>
      <c r="I5" s="13"/>
      <c r="J5" s="11">
        <f>SUM(J3:J4)</f>
        <v>2048</v>
      </c>
      <c r="K5" s="13">
        <v>390</v>
      </c>
      <c r="L5" s="13">
        <v>10</v>
      </c>
      <c r="M5" s="13">
        <f>K5*L5</f>
        <v>3900</v>
      </c>
      <c r="N5" s="13">
        <v>270</v>
      </c>
      <c r="O5" s="13">
        <v>15</v>
      </c>
      <c r="P5" s="13">
        <f>N5*O5</f>
        <v>4050</v>
      </c>
      <c r="Q5" s="13">
        <f>J5+M5+P5</f>
        <v>9998</v>
      </c>
    </row>
    <row r="6" ht="21" customHeight="1"/>
    <row r="7" ht="21" customHeight="1"/>
    <row r="8" ht="21" customHeight="1"/>
    <row r="9" ht="21" customHeight="1"/>
    <row r="10" ht="21" customHeight="1"/>
    <row r="11" ht="21" customHeight="1"/>
    <row r="12" ht="21" customHeight="1"/>
    <row r="13" ht="21" customHeight="1"/>
    <row r="14" ht="21" customHeight="1"/>
    <row r="15" ht="21" customHeight="1"/>
    <row r="1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75" zoomScaleNormal="75" topLeftCell="B1" workbookViewId="0">
      <selection activeCell="N5" sqref="N5"/>
    </sheetView>
  </sheetViews>
  <sheetFormatPr defaultColWidth="9" defaultRowHeight="14" outlineLevelRow="5"/>
  <cols>
    <col min="1" max="3" width="9" style="16"/>
    <col min="4" max="4" width="11.2727272727273" style="16" customWidth="1"/>
    <col min="5" max="5" width="10.3636363636364" style="16" customWidth="1"/>
    <col min="6" max="6" width="11.2636363636364" style="16" customWidth="1"/>
    <col min="7" max="7" width="11.5090909090909" style="16" customWidth="1"/>
    <col min="8" max="8" width="10.5454545454545" style="16" customWidth="1"/>
    <col min="9" max="9" width="9.20909090909091" style="16" customWidth="1"/>
    <col min="10" max="10" width="9.66363636363636" style="16" customWidth="1"/>
    <col min="11" max="11" width="12.7818181818182" style="16" customWidth="1"/>
    <col min="12" max="12" width="9" style="16"/>
    <col min="13" max="13" width="10.2909090909091" style="16" customWidth="1"/>
    <col min="14" max="14" width="10.4181818181818" style="16" customWidth="1"/>
    <col min="15" max="16384" width="9" style="16"/>
  </cols>
  <sheetData>
    <row r="1" ht="25.5" spans="1:17">
      <c r="A1" s="17" t="s">
        <v>26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ht="60" spans="1:17">
      <c r="A2" s="12" t="s">
        <v>1</v>
      </c>
      <c r="B2" s="12" t="s">
        <v>27</v>
      </c>
      <c r="C2" s="12" t="s">
        <v>28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28.2" customHeight="1" spans="1:17">
      <c r="A3" s="18">
        <v>1</v>
      </c>
      <c r="B3" s="18" t="s">
        <v>26</v>
      </c>
      <c r="C3" s="19"/>
      <c r="D3" s="19"/>
      <c r="E3" s="18">
        <f>ROUND(D3*0.95,2)</f>
        <v>0</v>
      </c>
      <c r="F3" s="6"/>
      <c r="G3" s="21"/>
      <c r="H3" s="21">
        <f>ROUND(E3+G3,2)</f>
        <v>0</v>
      </c>
      <c r="I3" s="21">
        <v>22</v>
      </c>
      <c r="J3" s="21">
        <f>ROUND(H3*I3,0)</f>
        <v>0</v>
      </c>
      <c r="K3" s="21"/>
      <c r="L3" s="21"/>
      <c r="M3" s="21"/>
      <c r="N3" s="21"/>
      <c r="O3" s="21"/>
      <c r="P3" s="21"/>
      <c r="Q3" s="21"/>
    </row>
    <row r="4" ht="28.2" customHeight="1" spans="1:17">
      <c r="A4" s="18">
        <v>2</v>
      </c>
      <c r="B4" s="18" t="s">
        <v>26</v>
      </c>
      <c r="C4" s="19"/>
      <c r="D4" s="19"/>
      <c r="E4" s="18">
        <f>ROUND(D4*0.95,2)</f>
        <v>0</v>
      </c>
      <c r="F4" s="6"/>
      <c r="G4" s="21"/>
      <c r="H4" s="21">
        <f>ROUND(E4+G4,2)</f>
        <v>0</v>
      </c>
      <c r="I4" s="21">
        <v>22</v>
      </c>
      <c r="J4" s="21">
        <f>ROUND(H4*I4,0)</f>
        <v>0</v>
      </c>
      <c r="K4" s="21"/>
      <c r="L4" s="21"/>
      <c r="M4" s="21"/>
      <c r="N4" s="21"/>
      <c r="O4" s="21"/>
      <c r="P4" s="21"/>
      <c r="Q4" s="21"/>
    </row>
    <row r="5" ht="28.2" customHeight="1" spans="1:17">
      <c r="A5" s="23" t="s">
        <v>25</v>
      </c>
      <c r="B5" s="24"/>
      <c r="C5" s="25">
        <v>0</v>
      </c>
      <c r="D5" s="26">
        <f>SUM(D3:D4)</f>
        <v>0</v>
      </c>
      <c r="E5" s="26">
        <f>SUM(E3:E4)</f>
        <v>0</v>
      </c>
      <c r="F5" s="26"/>
      <c r="G5" s="26"/>
      <c r="H5" s="26">
        <f>SUM(H3:H4)</f>
        <v>0</v>
      </c>
      <c r="I5" s="26"/>
      <c r="J5" s="26">
        <f>SUM(J3:J4)</f>
        <v>0</v>
      </c>
      <c r="K5" s="27">
        <v>480</v>
      </c>
      <c r="L5" s="27">
        <v>10</v>
      </c>
      <c r="M5" s="27">
        <f>K5*L5</f>
        <v>4800</v>
      </c>
      <c r="N5" s="27">
        <v>350</v>
      </c>
      <c r="O5" s="27">
        <v>15</v>
      </c>
      <c r="P5" s="27">
        <f>N5*O5</f>
        <v>5250</v>
      </c>
      <c r="Q5" s="27">
        <f>ROUND(J5+M5+P5,0)</f>
        <v>10050</v>
      </c>
    </row>
    <row r="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67" zoomScaleNormal="67" workbookViewId="0">
      <selection activeCell="N9" sqref="N9"/>
    </sheetView>
  </sheetViews>
  <sheetFormatPr defaultColWidth="9" defaultRowHeight="14" outlineLevelRow="5"/>
  <cols>
    <col min="1" max="2" width="9.10909090909091" style="1" customWidth="1"/>
    <col min="3" max="3" width="7.09090909090909" style="1" customWidth="1"/>
    <col min="4" max="4" width="11" style="1" customWidth="1"/>
    <col min="5" max="5" width="10.5454545454545" style="1" customWidth="1"/>
    <col min="6" max="6" width="12.4545454545455" style="1" customWidth="1"/>
    <col min="7" max="7" width="13.6363636363636" style="1" customWidth="1"/>
    <col min="8" max="8" width="11.7909090909091" style="1" customWidth="1"/>
    <col min="9" max="9" width="11" style="1" customWidth="1"/>
    <col min="10" max="10" width="9.66363636363636" style="1" customWidth="1"/>
    <col min="11" max="11" width="10.3090909090909" style="1" customWidth="1"/>
    <col min="12" max="12" width="9" style="1"/>
    <col min="13" max="13" width="10.5818181818182" style="1" customWidth="1"/>
    <col min="14" max="16384" width="9" style="1"/>
  </cols>
  <sheetData>
    <row r="1" ht="25.5" spans="1:17">
      <c r="A1" s="2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0" spans="1:17">
      <c r="A2" s="3" t="s">
        <v>1</v>
      </c>
      <c r="B2" s="3" t="s">
        <v>27</v>
      </c>
      <c r="C2" s="3" t="s">
        <v>28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24.6" customHeight="1" spans="1:17">
      <c r="A3" s="4">
        <v>1</v>
      </c>
      <c r="B3" s="4" t="s">
        <v>17</v>
      </c>
      <c r="C3" s="15"/>
      <c r="D3" s="15"/>
      <c r="E3" s="4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24.6" customHeight="1" spans="1:17">
      <c r="A4" s="8" t="s">
        <v>25</v>
      </c>
      <c r="B4" s="9"/>
      <c r="C4" s="10">
        <v>0</v>
      </c>
      <c r="D4" s="11">
        <f>SUM(D3:D3)</f>
        <v>0</v>
      </c>
      <c r="E4" s="11">
        <f>SUM(E3:E3)</f>
        <v>0</v>
      </c>
      <c r="F4" s="11">
        <f>SUM(F3:F3)</f>
        <v>0</v>
      </c>
      <c r="G4" s="13">
        <f>SUM(G3:G3)</f>
        <v>0</v>
      </c>
      <c r="H4" s="13">
        <f>SUM(H3:H3)</f>
        <v>0</v>
      </c>
      <c r="I4" s="13"/>
      <c r="J4" s="13">
        <f>SUM(J3:J3)</f>
        <v>0</v>
      </c>
      <c r="K4" s="13">
        <v>440</v>
      </c>
      <c r="L4" s="13">
        <v>10</v>
      </c>
      <c r="M4" s="13">
        <f>K4*L4</f>
        <v>4400</v>
      </c>
      <c r="N4" s="13">
        <v>350</v>
      </c>
      <c r="O4" s="13">
        <v>15</v>
      </c>
      <c r="P4" s="13">
        <f>N4*O4</f>
        <v>5250</v>
      </c>
      <c r="Q4" s="13">
        <f>M4+P4</f>
        <v>9650</v>
      </c>
    </row>
    <row r="5" ht="21" customHeight="1"/>
    <row r="6" ht="21" customHeight="1"/>
  </sheetData>
  <mergeCells count="2">
    <mergeCell ref="A1:Q1"/>
    <mergeCell ref="A4:B4"/>
  </mergeCells>
  <pageMargins left="0.7" right="0.7" top="0.75" bottom="0.75" header="0.3" footer="0.3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zoomScale="70" zoomScaleNormal="70" workbookViewId="0">
      <selection activeCell="N9" sqref="N9"/>
    </sheetView>
  </sheetViews>
  <sheetFormatPr defaultColWidth="9" defaultRowHeight="14"/>
  <cols>
    <col min="1" max="1" width="9.10909090909091" style="1" customWidth="1"/>
    <col min="2" max="2" width="10" style="1" customWidth="1"/>
    <col min="3" max="3" width="9.10909090909091" style="1" customWidth="1"/>
    <col min="4" max="4" width="11.5545454545455" style="1" customWidth="1"/>
    <col min="5" max="5" width="12.6" style="1" customWidth="1"/>
    <col min="6" max="6" width="13.3727272727273" style="1" customWidth="1"/>
    <col min="7" max="7" width="15.5818181818182" style="1" customWidth="1"/>
    <col min="8" max="8" width="12.6636363636364" style="1" customWidth="1"/>
    <col min="9" max="9" width="9.08181818181818" style="1" customWidth="1"/>
    <col min="10" max="10" width="10.7818181818182" style="1" customWidth="1"/>
    <col min="11" max="16384" width="9" style="1"/>
  </cols>
  <sheetData>
    <row r="1" ht="25.5" spans="1:17">
      <c r="A1" s="2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75" spans="1:17">
      <c r="A2" s="3" t="s">
        <v>1</v>
      </c>
      <c r="B2" s="3" t="s">
        <v>27</v>
      </c>
      <c r="C2" s="3" t="s">
        <v>28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30.6" customHeight="1" spans="1:17">
      <c r="A3" s="4">
        <v>1</v>
      </c>
      <c r="B3" s="4" t="s">
        <v>18</v>
      </c>
      <c r="C3" s="15"/>
      <c r="D3" s="15"/>
      <c r="E3" s="4">
        <f>ROUND(D3*0.95,2)</f>
        <v>0</v>
      </c>
      <c r="F3" s="15">
        <v>0</v>
      </c>
      <c r="G3" s="7">
        <f>ROUND(F3*1.53,2)</f>
        <v>0</v>
      </c>
      <c r="H3" s="7">
        <f>ROUND(E3+G3,2)</f>
        <v>0</v>
      </c>
      <c r="I3" s="7">
        <v>22</v>
      </c>
      <c r="J3" s="7">
        <f>ROUND(H3*I3,0)</f>
        <v>0</v>
      </c>
      <c r="K3" s="7"/>
      <c r="L3" s="7"/>
      <c r="M3" s="7"/>
      <c r="N3" s="7"/>
      <c r="O3" s="7"/>
      <c r="P3" s="7"/>
      <c r="Q3" s="7"/>
    </row>
    <row r="4" ht="30.6" customHeight="1" spans="1:17">
      <c r="A4" s="4">
        <v>2</v>
      </c>
      <c r="B4" s="4" t="s">
        <v>18</v>
      </c>
      <c r="C4" s="15"/>
      <c r="D4" s="15"/>
      <c r="E4" s="4">
        <f>ROUND(D4*0.95,2)</f>
        <v>0</v>
      </c>
      <c r="F4" s="15">
        <v>0</v>
      </c>
      <c r="G4" s="7">
        <f>ROUND(F4*1.53,2)</f>
        <v>0</v>
      </c>
      <c r="H4" s="7">
        <f>ROUND(E4+G4,2)</f>
        <v>0</v>
      </c>
      <c r="I4" s="7">
        <v>22</v>
      </c>
      <c r="J4" s="7">
        <f>ROUND(H4*I4,0)</f>
        <v>0</v>
      </c>
      <c r="K4" s="7"/>
      <c r="L4" s="7"/>
      <c r="M4" s="7"/>
      <c r="N4" s="7"/>
      <c r="O4" s="7"/>
      <c r="P4" s="7"/>
      <c r="Q4" s="7"/>
    </row>
    <row r="5" ht="30.6" customHeight="1" spans="1:17">
      <c r="A5" s="8" t="s">
        <v>25</v>
      </c>
      <c r="B5" s="9"/>
      <c r="C5" s="10">
        <v>0</v>
      </c>
      <c r="D5" s="11">
        <f>SUM(D3:D4)</f>
        <v>0</v>
      </c>
      <c r="E5" s="11">
        <f>SUM(E3:E4)</f>
        <v>0</v>
      </c>
      <c r="F5" s="11">
        <f>SUM(F3:F4)</f>
        <v>0</v>
      </c>
      <c r="G5" s="11">
        <f>SUM(G3:G4)</f>
        <v>0</v>
      </c>
      <c r="H5" s="11">
        <f>SUM(H3:H4)</f>
        <v>0</v>
      </c>
      <c r="I5" s="13">
        <v>22</v>
      </c>
      <c r="J5" s="11">
        <f>SUM(J3:J4)</f>
        <v>0</v>
      </c>
      <c r="K5" s="13">
        <v>580</v>
      </c>
      <c r="L5" s="13">
        <v>10</v>
      </c>
      <c r="M5" s="13">
        <f>K5*L5</f>
        <v>5800</v>
      </c>
      <c r="N5" s="13">
        <v>330</v>
      </c>
      <c r="O5" s="13">
        <v>15</v>
      </c>
      <c r="P5" s="13">
        <f>N5*O5</f>
        <v>4950</v>
      </c>
      <c r="Q5" s="13">
        <f>J5+M5+P5</f>
        <v>10750</v>
      </c>
    </row>
    <row r="6" ht="21" customHeight="1"/>
    <row r="7" ht="21" customHeight="1"/>
    <row r="8" ht="21" customHeight="1"/>
    <row r="9" ht="21" customHeight="1"/>
    <row r="10" ht="21" customHeight="1"/>
    <row r="11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78" zoomScaleNormal="78" workbookViewId="0">
      <selection activeCell="P12" sqref="P12"/>
    </sheetView>
  </sheetViews>
  <sheetFormatPr defaultColWidth="9" defaultRowHeight="14" outlineLevelRow="5"/>
  <cols>
    <col min="1" max="3" width="9.10909090909091" style="1" customWidth="1"/>
    <col min="4" max="4" width="11" style="1" customWidth="1"/>
    <col min="5" max="5" width="12.3636363636364" style="1" customWidth="1"/>
    <col min="6" max="6" width="10.9090909090909" style="1" customWidth="1"/>
    <col min="7" max="7" width="13.1818181818182" style="1" customWidth="1"/>
    <col min="8" max="8" width="11.5363636363636" style="1" customWidth="1"/>
    <col min="9" max="9" width="8.18181818181818" style="1" customWidth="1"/>
    <col min="10" max="10" width="11.4454545454545" style="1" customWidth="1"/>
    <col min="11" max="11" width="12" style="1" customWidth="1"/>
    <col min="12" max="12" width="9" style="1"/>
    <col min="13" max="13" width="10.9545454545455" style="1" customWidth="1"/>
    <col min="14" max="14" width="9" style="1"/>
    <col min="15" max="15" width="8.27272727272727" style="1" customWidth="1"/>
    <col min="16" max="16" width="9" style="1"/>
    <col min="17" max="17" width="9.18181818181818" style="1"/>
    <col min="18" max="16384" width="9" style="1"/>
  </cols>
  <sheetData>
    <row r="1" ht="31" spans="1:17">
      <c r="A1" s="28" t="s">
        <v>19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ht="60" spans="1:17">
      <c r="A2" s="3" t="s">
        <v>1</v>
      </c>
      <c r="B2" s="3" t="s">
        <v>27</v>
      </c>
      <c r="C2" s="3" t="s">
        <v>28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27" customHeight="1" spans="1:17">
      <c r="A3" s="4">
        <v>1</v>
      </c>
      <c r="B3" s="4" t="s">
        <v>19</v>
      </c>
      <c r="C3" s="15"/>
      <c r="D3" s="15"/>
      <c r="E3" s="4">
        <f>ROUND(D3*0.95,2)</f>
        <v>0</v>
      </c>
      <c r="F3" s="6"/>
      <c r="G3" s="7">
        <f>ROUND(F3*1.53,2)</f>
        <v>0</v>
      </c>
      <c r="H3" s="7">
        <f>ROUND(E3+G3,2)</f>
        <v>0</v>
      </c>
      <c r="I3" s="7">
        <v>22</v>
      </c>
      <c r="J3" s="7">
        <f>ROUND(H3*I3,0)</f>
        <v>0</v>
      </c>
      <c r="K3" s="7"/>
      <c r="L3" s="7"/>
      <c r="M3" s="7"/>
      <c r="N3" s="7"/>
      <c r="O3" s="7"/>
      <c r="P3" s="7"/>
      <c r="Q3" s="7"/>
    </row>
    <row r="4" ht="27" customHeight="1" spans="1:17">
      <c r="A4" s="4">
        <v>2</v>
      </c>
      <c r="B4" s="4" t="s">
        <v>19</v>
      </c>
      <c r="C4" s="15"/>
      <c r="D4" s="15"/>
      <c r="E4" s="4">
        <f>ROUND(D4*0.95,2)</f>
        <v>0</v>
      </c>
      <c r="F4" s="6"/>
      <c r="G4" s="7">
        <f>ROUND(F4*1.53,2)</f>
        <v>0</v>
      </c>
      <c r="H4" s="7">
        <f>ROUND(E4+G4,2)</f>
        <v>0</v>
      </c>
      <c r="I4" s="7">
        <v>22</v>
      </c>
      <c r="J4" s="7">
        <f>ROUND(H4*I4,0)</f>
        <v>0</v>
      </c>
      <c r="K4" s="7"/>
      <c r="L4" s="7"/>
      <c r="M4" s="7"/>
      <c r="N4" s="7"/>
      <c r="O4" s="7"/>
      <c r="P4" s="7"/>
      <c r="Q4" s="7"/>
    </row>
    <row r="5" ht="27" customHeight="1" spans="1:17">
      <c r="A5" s="8" t="s">
        <v>25</v>
      </c>
      <c r="B5" s="9"/>
      <c r="C5" s="10">
        <v>0</v>
      </c>
      <c r="D5" s="11">
        <f>SUM(D3:D4)</f>
        <v>0</v>
      </c>
      <c r="E5" s="11">
        <f>SUM(E3:E4)</f>
        <v>0</v>
      </c>
      <c r="F5" s="11">
        <f>SUM(F3:F4)</f>
        <v>0</v>
      </c>
      <c r="G5" s="11">
        <f>SUM(G3:G4)</f>
        <v>0</v>
      </c>
      <c r="H5" s="11">
        <f>SUM(H3:H4)</f>
        <v>0</v>
      </c>
      <c r="I5" s="13"/>
      <c r="J5" s="11">
        <f>SUM(J3:J4)</f>
        <v>0</v>
      </c>
      <c r="K5" s="13">
        <v>420</v>
      </c>
      <c r="L5" s="13">
        <v>10</v>
      </c>
      <c r="M5" s="13">
        <f>K5*L5</f>
        <v>4200</v>
      </c>
      <c r="N5" s="13">
        <v>290</v>
      </c>
      <c r="O5" s="13">
        <v>15</v>
      </c>
      <c r="P5" s="13">
        <f>N5*O5</f>
        <v>4350</v>
      </c>
      <c r="Q5" s="13">
        <f>J5+M5+P5</f>
        <v>8550</v>
      </c>
    </row>
    <row r="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zoomScale="78" zoomScaleNormal="78" workbookViewId="0">
      <selection activeCell="I22" sqref="I22"/>
    </sheetView>
  </sheetViews>
  <sheetFormatPr defaultColWidth="9" defaultRowHeight="14" outlineLevelRow="4"/>
  <cols>
    <col min="1" max="1" width="9" style="1"/>
    <col min="2" max="2" width="9.89090909090909" style="1" customWidth="1"/>
    <col min="3" max="3" width="7.63636363636364" style="1" customWidth="1"/>
    <col min="4" max="4" width="11.5272727272727" style="1" customWidth="1"/>
    <col min="5" max="5" width="12.2454545454545" style="1" customWidth="1"/>
    <col min="6" max="6" width="11.3636363636364" style="1" customWidth="1"/>
    <col min="7" max="7" width="12" style="1" customWidth="1"/>
    <col min="8" max="8" width="11.8818181818182" style="1" customWidth="1"/>
    <col min="9" max="9" width="7.33636363636364" style="1" customWidth="1"/>
    <col min="10" max="10" width="8.61818181818182" style="1" customWidth="1"/>
    <col min="11" max="11" width="10.8363636363636" style="1" customWidth="1"/>
    <col min="12" max="12" width="9" style="1"/>
    <col min="13" max="13" width="12.1181818181818" style="1" customWidth="1"/>
    <col min="14" max="14" width="11.0727272727273" style="1" customWidth="1"/>
    <col min="15" max="16384" width="9" style="1"/>
  </cols>
  <sheetData>
    <row r="1" ht="25.5" spans="1:17">
      <c r="A1" s="2" t="s">
        <v>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0" spans="1:17">
      <c r="A2" s="3" t="s">
        <v>1</v>
      </c>
      <c r="B2" s="3" t="s">
        <v>27</v>
      </c>
      <c r="C2" s="3" t="s">
        <v>28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30" customHeight="1" spans="1:17">
      <c r="A3" s="4">
        <v>1</v>
      </c>
      <c r="B3" s="4" t="s">
        <v>20</v>
      </c>
      <c r="C3" s="15"/>
      <c r="D3" s="15"/>
      <c r="E3" s="4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30" customHeight="1" spans="1:17">
      <c r="A4" s="8" t="s">
        <v>25</v>
      </c>
      <c r="B4" s="9"/>
      <c r="C4" s="10">
        <v>0</v>
      </c>
      <c r="D4" s="11">
        <f>SUM(D3:D3)</f>
        <v>0</v>
      </c>
      <c r="E4" s="11">
        <f>SUM(E3:E3)</f>
        <v>0</v>
      </c>
      <c r="F4" s="11"/>
      <c r="G4" s="11"/>
      <c r="H4" s="11">
        <f>SUM(H3:H3)</f>
        <v>0</v>
      </c>
      <c r="I4" s="13"/>
      <c r="J4" s="11">
        <f>SUM(J3:J3)</f>
        <v>0</v>
      </c>
      <c r="K4" s="13">
        <v>680</v>
      </c>
      <c r="L4" s="13">
        <v>10</v>
      </c>
      <c r="M4" s="13">
        <f>K4*L4</f>
        <v>6800</v>
      </c>
      <c r="N4" s="13">
        <v>360</v>
      </c>
      <c r="O4" s="13">
        <v>15</v>
      </c>
      <c r="P4" s="13">
        <f>N4*O4</f>
        <v>5400</v>
      </c>
      <c r="Q4" s="13">
        <f>M4+P4</f>
        <v>12200</v>
      </c>
    </row>
    <row r="5" ht="21" customHeight="1"/>
  </sheetData>
  <mergeCells count="2">
    <mergeCell ref="A1:Q1"/>
    <mergeCell ref="A4:B4"/>
  </mergeCells>
  <pageMargins left="0.7" right="0.7" top="0.75" bottom="0.75" header="0.3" footer="0.3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77" zoomScaleNormal="77" topLeftCell="A2" workbookViewId="0">
      <selection activeCell="K10" sqref="K10"/>
    </sheetView>
  </sheetViews>
  <sheetFormatPr defaultColWidth="9" defaultRowHeight="14" outlineLevelRow="5"/>
  <cols>
    <col min="1" max="3" width="9.10909090909091" style="16" customWidth="1"/>
    <col min="4" max="4" width="12.3636363636364" style="16" customWidth="1"/>
    <col min="5" max="5" width="10.9090909090909" style="16" customWidth="1"/>
    <col min="6" max="6" width="12" style="16" customWidth="1"/>
    <col min="7" max="7" width="12.5454545454545" style="16" customWidth="1"/>
    <col min="8" max="8" width="12.7818181818182" style="16" customWidth="1"/>
    <col min="9" max="9" width="10.3363636363636" style="16" customWidth="1"/>
    <col min="10" max="10" width="9.66363636363636" style="16" customWidth="1"/>
    <col min="11" max="11" width="11.4545454545455" style="16" customWidth="1"/>
    <col min="12" max="16" width="9" style="16"/>
    <col min="17" max="17" width="10.2727272727273" style="16"/>
    <col min="18" max="16384" width="9" style="16"/>
  </cols>
  <sheetData>
    <row r="1" ht="25.5" spans="1:17">
      <c r="A1" s="17" t="s">
        <v>21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ht="75" spans="1:17">
      <c r="A2" s="12" t="s">
        <v>1</v>
      </c>
      <c r="B2" s="12" t="s">
        <v>27</v>
      </c>
      <c r="C2" s="12" t="s">
        <v>28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25.8" customHeight="1" spans="1:17">
      <c r="A3" s="18">
        <v>1</v>
      </c>
      <c r="B3" s="18" t="s">
        <v>21</v>
      </c>
      <c r="C3" s="19"/>
      <c r="D3" s="19"/>
      <c r="E3" s="18">
        <f>ROUND(D3*0.95,2)</f>
        <v>0</v>
      </c>
      <c r="F3" s="19"/>
      <c r="G3" s="21">
        <f>ROUND(F3*1.53,2)</f>
        <v>0</v>
      </c>
      <c r="H3" s="21">
        <f>ROUND(E3+G3,2)</f>
        <v>0</v>
      </c>
      <c r="I3" s="21">
        <v>22</v>
      </c>
      <c r="J3" s="21">
        <f>ROUND(H3*I3,0)</f>
        <v>0</v>
      </c>
      <c r="K3" s="27"/>
      <c r="L3" s="27"/>
      <c r="M3" s="27"/>
      <c r="N3" s="27"/>
      <c r="O3" s="27"/>
      <c r="P3" s="27"/>
      <c r="Q3" s="27"/>
    </row>
    <row r="4" ht="25.8" customHeight="1" spans="1:17">
      <c r="A4" s="18">
        <v>2</v>
      </c>
      <c r="B4" s="18" t="s">
        <v>21</v>
      </c>
      <c r="C4" s="19"/>
      <c r="D4" s="19"/>
      <c r="E4" s="18">
        <f>ROUND(D4*0.95,2)</f>
        <v>0</v>
      </c>
      <c r="F4" s="19"/>
      <c r="G4" s="21">
        <f>ROUND(F4*1.53,2)</f>
        <v>0</v>
      </c>
      <c r="H4" s="21">
        <f>ROUND(E4+G4,2)</f>
        <v>0</v>
      </c>
      <c r="I4" s="21">
        <v>22</v>
      </c>
      <c r="J4" s="21">
        <f>ROUND(H4*I4,0)</f>
        <v>0</v>
      </c>
      <c r="K4" s="27"/>
      <c r="L4" s="27"/>
      <c r="M4" s="27"/>
      <c r="N4" s="27"/>
      <c r="O4" s="27"/>
      <c r="P4" s="27"/>
      <c r="Q4" s="27"/>
    </row>
    <row r="5" ht="25.8" customHeight="1" spans="1:17">
      <c r="A5" s="23" t="s">
        <v>25</v>
      </c>
      <c r="B5" s="24"/>
      <c r="C5" s="25">
        <v>0</v>
      </c>
      <c r="D5" s="26">
        <f>SUM(D3:D4)</f>
        <v>0</v>
      </c>
      <c r="E5" s="26">
        <f>SUM(E3:E4)</f>
        <v>0</v>
      </c>
      <c r="F5" s="26">
        <f>SUM(F3:F4)</f>
        <v>0</v>
      </c>
      <c r="G5" s="26">
        <f>SUM(G3:G4)</f>
        <v>0</v>
      </c>
      <c r="H5" s="26">
        <f>SUM(H3:H4)</f>
        <v>0</v>
      </c>
      <c r="I5" s="27"/>
      <c r="J5" s="26">
        <f>SUM(J3:J4)</f>
        <v>0</v>
      </c>
      <c r="K5" s="27">
        <v>430</v>
      </c>
      <c r="L5" s="27">
        <v>10</v>
      </c>
      <c r="M5" s="27">
        <f>K5*L5</f>
        <v>4300</v>
      </c>
      <c r="N5" s="27">
        <v>290</v>
      </c>
      <c r="O5" s="27">
        <v>15</v>
      </c>
      <c r="P5" s="27">
        <f>N5*O5</f>
        <v>4350</v>
      </c>
      <c r="Q5" s="27">
        <f>J5+M5+P5</f>
        <v>8650</v>
      </c>
    </row>
    <row r="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70" zoomScaleNormal="70" workbookViewId="0">
      <selection activeCell="L12" sqref="L12"/>
    </sheetView>
  </sheetViews>
  <sheetFormatPr defaultColWidth="9" defaultRowHeight="14" outlineLevelRow="5"/>
  <cols>
    <col min="1" max="3" width="9" style="16"/>
    <col min="4" max="4" width="10.5454545454545" style="16" customWidth="1"/>
    <col min="5" max="5" width="12.9909090909091" style="16" customWidth="1"/>
    <col min="6" max="6" width="10.0909090909091" style="16" customWidth="1"/>
    <col min="7" max="7" width="10.6363636363636" style="16" customWidth="1"/>
    <col min="8" max="8" width="12.6636363636364" style="16" customWidth="1"/>
    <col min="9" max="9" width="10.1090909090909" style="16" customWidth="1"/>
    <col min="10" max="10" width="10" style="16" customWidth="1"/>
    <col min="11" max="11" width="11.4272727272727" style="16" customWidth="1"/>
    <col min="12" max="12" width="9" style="16"/>
    <col min="13" max="13" width="10.7727272727273" style="16" customWidth="1"/>
    <col min="14" max="16384" width="9" style="16"/>
  </cols>
  <sheetData>
    <row r="1" ht="25.5" spans="1:17">
      <c r="A1" s="17" t="s">
        <v>22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ht="60" spans="1:17">
      <c r="A2" s="12" t="s">
        <v>1</v>
      </c>
      <c r="B2" s="12" t="s">
        <v>27</v>
      </c>
      <c r="C2" s="12" t="s">
        <v>28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27" customHeight="1" spans="1:17">
      <c r="A3" s="18">
        <v>1</v>
      </c>
      <c r="B3" s="18" t="s">
        <v>22</v>
      </c>
      <c r="C3" s="19"/>
      <c r="D3" s="19"/>
      <c r="E3" s="18">
        <f>ROUND(D3*0.95,2)</f>
        <v>0</v>
      </c>
      <c r="F3" s="20"/>
      <c r="G3" s="21"/>
      <c r="H3" s="21">
        <f>ROUND(E3+G3,2)</f>
        <v>0</v>
      </c>
      <c r="I3" s="21">
        <v>22</v>
      </c>
      <c r="J3" s="21">
        <f>ROUND(H3*I3,0)</f>
        <v>0</v>
      </c>
      <c r="K3" s="27"/>
      <c r="L3" s="27"/>
      <c r="M3" s="27"/>
      <c r="N3" s="27"/>
      <c r="O3" s="21"/>
      <c r="P3" s="21"/>
      <c r="Q3" s="21"/>
    </row>
    <row r="4" ht="27" customHeight="1" spans="1:17">
      <c r="A4" s="18">
        <v>2</v>
      </c>
      <c r="B4" s="18" t="s">
        <v>22</v>
      </c>
      <c r="C4" s="22"/>
      <c r="D4" s="19"/>
      <c r="E4" s="18">
        <f>ROUND(D4*0.95,2)</f>
        <v>0</v>
      </c>
      <c r="F4" s="20"/>
      <c r="G4" s="21"/>
      <c r="H4" s="21">
        <f>ROUND(E4+G4,2)</f>
        <v>0</v>
      </c>
      <c r="I4" s="21">
        <v>22</v>
      </c>
      <c r="J4" s="21">
        <f>ROUND(H4*I4,0)</f>
        <v>0</v>
      </c>
      <c r="K4" s="27"/>
      <c r="L4" s="27"/>
      <c r="M4" s="27"/>
      <c r="N4" s="27"/>
      <c r="O4" s="21"/>
      <c r="P4" s="21"/>
      <c r="Q4" s="21"/>
    </row>
    <row r="5" ht="27" customHeight="1" spans="1:17">
      <c r="A5" s="23" t="s">
        <v>25</v>
      </c>
      <c r="B5" s="24"/>
      <c r="C5" s="25">
        <v>2</v>
      </c>
      <c r="D5" s="26">
        <f>SUM(D3:D4)</f>
        <v>0</v>
      </c>
      <c r="E5" s="26">
        <f>SUM(E3:E4)</f>
        <v>0</v>
      </c>
      <c r="F5" s="26"/>
      <c r="G5" s="26"/>
      <c r="H5" s="26">
        <f>SUM(H3:H4)</f>
        <v>0</v>
      </c>
      <c r="I5" s="27"/>
      <c r="J5" s="26">
        <f>SUM(J3:J4)</f>
        <v>0</v>
      </c>
      <c r="K5" s="27">
        <v>660</v>
      </c>
      <c r="L5" s="27">
        <v>10</v>
      </c>
      <c r="M5" s="27">
        <f>K5*L5</f>
        <v>6600</v>
      </c>
      <c r="N5" s="27">
        <v>270</v>
      </c>
      <c r="O5" s="27">
        <v>15</v>
      </c>
      <c r="P5" s="27">
        <f>N5*O5</f>
        <v>4050</v>
      </c>
      <c r="Q5" s="27">
        <f>J5+M5+P5</f>
        <v>10650</v>
      </c>
    </row>
    <row r="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zoomScale="77" zoomScaleNormal="77" topLeftCell="C1" workbookViewId="0">
      <selection activeCell="N6" sqref="N6"/>
    </sheetView>
  </sheetViews>
  <sheetFormatPr defaultColWidth="9" defaultRowHeight="14" outlineLevelRow="6"/>
  <cols>
    <col min="1" max="1" width="9.10909090909091" style="1" customWidth="1"/>
    <col min="2" max="2" width="10" style="1" customWidth="1"/>
    <col min="3" max="3" width="9.10909090909091" style="1" customWidth="1"/>
    <col min="4" max="4" width="13.4454545454545" style="1" customWidth="1"/>
    <col min="5" max="5" width="15.3363636363636" style="1" customWidth="1"/>
    <col min="6" max="6" width="11.4545454545455" style="1" customWidth="1"/>
    <col min="7" max="7" width="13" style="1" customWidth="1"/>
    <col min="8" max="8" width="10.3818181818182" style="1" customWidth="1"/>
    <col min="9" max="10" width="9.2" style="1" customWidth="1"/>
    <col min="11" max="11" width="9" style="1"/>
    <col min="12" max="12" width="8.02727272727273" style="1" customWidth="1"/>
    <col min="13" max="16384" width="9" style="1"/>
  </cols>
  <sheetData>
    <row r="1" ht="25.5" spans="1:17">
      <c r="A1" s="2" t="s">
        <v>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75" spans="1:17">
      <c r="A2" s="3" t="s">
        <v>1</v>
      </c>
      <c r="B2" s="3" t="s">
        <v>27</v>
      </c>
      <c r="C2" s="3" t="s">
        <v>28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2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4" t="s">
        <v>15</v>
      </c>
    </row>
    <row r="3" ht="27.6" customHeight="1" spans="1:17">
      <c r="A3" s="4">
        <v>1</v>
      </c>
      <c r="B3" s="4" t="s">
        <v>29</v>
      </c>
      <c r="C3" s="15"/>
      <c r="D3" s="15"/>
      <c r="E3" s="4">
        <f>D3*0.95</f>
        <v>0</v>
      </c>
      <c r="F3" s="15"/>
      <c r="G3" s="7">
        <f>F3*1.53</f>
        <v>0</v>
      </c>
      <c r="H3" s="7">
        <f>E3+G3</f>
        <v>0</v>
      </c>
      <c r="I3" s="7">
        <v>22</v>
      </c>
      <c r="J3" s="7">
        <f>ROUND(H3*I3,0)</f>
        <v>0</v>
      </c>
      <c r="K3" s="7"/>
      <c r="L3" s="7"/>
      <c r="M3" s="7"/>
      <c r="N3" s="7"/>
      <c r="O3" s="7"/>
      <c r="P3" s="7"/>
      <c r="Q3" s="7"/>
    </row>
    <row r="4" ht="27.6" customHeight="1" spans="1:17">
      <c r="A4" s="4">
        <v>2</v>
      </c>
      <c r="B4" s="4" t="s">
        <v>29</v>
      </c>
      <c r="C4" s="15"/>
      <c r="D4" s="15"/>
      <c r="E4" s="4">
        <f>D4*0.95</f>
        <v>0</v>
      </c>
      <c r="F4" s="15"/>
      <c r="G4" s="7">
        <f>F4*1.53</f>
        <v>0</v>
      </c>
      <c r="H4" s="7">
        <f>E4+G4</f>
        <v>0</v>
      </c>
      <c r="I4" s="7">
        <v>22</v>
      </c>
      <c r="J4" s="7">
        <f>ROUND(H4*I4,0)</f>
        <v>0</v>
      </c>
      <c r="K4" s="7"/>
      <c r="L4" s="7"/>
      <c r="M4" s="7"/>
      <c r="N4" s="7"/>
      <c r="O4" s="7"/>
      <c r="P4" s="7"/>
      <c r="Q4" s="7"/>
    </row>
    <row r="5" ht="27.6" customHeight="1" spans="1:17">
      <c r="A5" s="4">
        <v>3</v>
      </c>
      <c r="B5" s="4" t="s">
        <v>29</v>
      </c>
      <c r="C5" s="15"/>
      <c r="D5" s="15"/>
      <c r="E5" s="4">
        <f>D5*0.95</f>
        <v>0</v>
      </c>
      <c r="F5" s="15"/>
      <c r="G5" s="7">
        <f>F5*1.53</f>
        <v>0</v>
      </c>
      <c r="H5" s="7">
        <f>E5+G5</f>
        <v>0</v>
      </c>
      <c r="I5" s="7">
        <v>22</v>
      </c>
      <c r="J5" s="7">
        <f>ROUND(H5*I5,0)</f>
        <v>0</v>
      </c>
      <c r="K5" s="7"/>
      <c r="L5" s="7"/>
      <c r="M5" s="7"/>
      <c r="N5" s="7"/>
      <c r="O5" s="7"/>
      <c r="P5" s="7"/>
      <c r="Q5" s="7"/>
    </row>
    <row r="6" ht="27.6" customHeight="1" spans="1:17">
      <c r="A6" s="8" t="s">
        <v>25</v>
      </c>
      <c r="B6" s="9"/>
      <c r="C6" s="10">
        <v>3</v>
      </c>
      <c r="D6" s="11">
        <f>SUM(D3:D5)</f>
        <v>0</v>
      </c>
      <c r="E6" s="11">
        <f>SUM(E3:E5)</f>
        <v>0</v>
      </c>
      <c r="F6" s="11">
        <f>SUM(F3:F5)</f>
        <v>0</v>
      </c>
      <c r="G6" s="11">
        <f>SUM(G3:G5)</f>
        <v>0</v>
      </c>
      <c r="H6" s="11">
        <f>SUM(H3:H5)</f>
        <v>0</v>
      </c>
      <c r="I6" s="13"/>
      <c r="J6" s="11">
        <f>SUM(J3:J5)</f>
        <v>0</v>
      </c>
      <c r="K6" s="13">
        <v>760</v>
      </c>
      <c r="L6" s="13">
        <v>10</v>
      </c>
      <c r="M6" s="13">
        <f>K6*L6</f>
        <v>7600</v>
      </c>
      <c r="N6" s="13">
        <v>280</v>
      </c>
      <c r="O6" s="13">
        <v>15</v>
      </c>
      <c r="P6" s="13">
        <f>N6*O6</f>
        <v>4200</v>
      </c>
      <c r="Q6" s="13">
        <f>ROUND(J6+M6+P6,0)</f>
        <v>11800</v>
      </c>
    </row>
    <row r="7" ht="21" customHeight="1"/>
  </sheetData>
  <mergeCells count="2">
    <mergeCell ref="A1:Q1"/>
    <mergeCell ref="A6:B6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总计</vt:lpstr>
      <vt:lpstr>南掌村1</vt:lpstr>
      <vt:lpstr>安家庄1</vt:lpstr>
      <vt:lpstr>西石家庄1</vt:lpstr>
      <vt:lpstr>南王庄1</vt:lpstr>
      <vt:lpstr>南张家庄1</vt:lpstr>
      <vt:lpstr>宋家庄1</vt:lpstr>
      <vt:lpstr>东沟村1</vt:lpstr>
      <vt:lpstr>了丝坡1</vt:lpstr>
      <vt:lpstr>上桃坡1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温温</cp:lastModifiedBy>
  <dcterms:created xsi:type="dcterms:W3CDTF">2021-07-29T04:25:00Z</dcterms:created>
  <cp:lastPrinted>2021-10-11T00:34:00Z</cp:lastPrinted>
  <dcterms:modified xsi:type="dcterms:W3CDTF">2025-11-11T08:30:00Z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5B79589321924045BFAF254D846ED25B</vt:lpwstr>
  </property>
</Properties>
</file>