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667"/>
  </bookViews>
  <sheets>
    <sheet name="合计" sheetId="12" r:id="rId1"/>
    <sheet name="孤山1" sheetId="10" r:id="rId2"/>
    <sheet name="郭万井1" sheetId="8" r:id="rId3"/>
    <sheet name="南壕1" sheetId="7" r:id="rId4"/>
    <sheet name="冯家村1" sheetId="14" r:id="rId5"/>
    <sheet name="嘉应寺1" sheetId="3" r:id="rId6"/>
    <sheet name="永丰村1" sheetId="2" r:id="rId7"/>
    <sheet name="武家村1" sheetId="15" r:id="rId8"/>
    <sheet name="回车村1" sheetId="13" r:id="rId9"/>
    <sheet name="赵堡村" sheetId="16" r:id="rId10"/>
    <sheet name="南清河1" sheetId="17" r:id="rId11"/>
    <sheet name="北清河1" sheetId="18" r:id="rId12"/>
    <sheet name="郭庄" sheetId="19" r:id="rId13"/>
  </sheets>
  <definedNames>
    <definedName name="_xlnm._FilterDatabase" localSheetId="8" hidden="1">回车村1!$A$2:$J$7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<sst xmlns="http://schemas.openxmlformats.org/spreadsheetml/2006/main" count="298" uniqueCount="35">
  <si>
    <t>南清河乡总计</t>
  </si>
  <si>
    <t>序号</t>
  </si>
  <si>
    <t>村名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</si>
  <si>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</si>
  <si>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</si>
  <si>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</si>
  <si>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</si>
  <si>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</si>
  <si>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</si>
  <si>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</si>
  <si>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</si>
  <si>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</si>
  <si>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清运积存垃圾总价（元）</t>
  </si>
  <si>
    <t>清运柴草类垃圾方量（m³）</t>
  </si>
  <si>
    <t>清运柴草总价(元)</t>
  </si>
  <si>
    <t>总计（元）</t>
  </si>
  <si>
    <t>孤山</t>
  </si>
  <si>
    <t>郭万井</t>
  </si>
  <si>
    <t>南壕</t>
  </si>
  <si>
    <t>冯家村</t>
  </si>
  <si>
    <t>嘉应寺</t>
  </si>
  <si>
    <t>永丰村</t>
  </si>
  <si>
    <t>武家村</t>
  </si>
  <si>
    <t>回车村</t>
  </si>
  <si>
    <t>赵堡村</t>
  </si>
  <si>
    <t>南清河</t>
  </si>
  <si>
    <t>北清河</t>
  </si>
  <si>
    <t>郭庄</t>
  </si>
  <si>
    <t>合计：</t>
  </si>
  <si>
    <t>行政村</t>
  </si>
  <si>
    <t>姓名</t>
  </si>
  <si>
    <t>拆除总价（元）</t>
  </si>
  <si>
    <t>郭庄村</t>
  </si>
  <si>
    <t>南壕村</t>
  </si>
  <si>
    <t>嘉应寺村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</si>
</sst>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41">
    <xf numFmtId="0" fontId="0" fillId="0" borderId="0" xfId="0"/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right" vertical="center" wrapText="1"/>
    </xf>
    <xf numFmtId="0" fontId="2" fillId="0" borderId="4" xfId="0" applyNumberFormat="1" applyFont="1" applyFill="1" applyBorder="1" applyAlignment="1">
      <alignment horizontal="right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right" vertical="center" wrapText="1"/>
    </xf>
    <xf numFmtId="0" fontId="2" fillId="2" borderId="4" xfId="0" applyNumberFormat="1" applyFont="1" applyFill="1" applyBorder="1" applyAlignment="1">
      <alignment horizontal="right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vertical="center" wrapText="1"/>
    </xf>
    <xf numFmtId="176" fontId="3" fillId="2" borderId="0" xfId="0" applyNumberFormat="1" applyFont="1" applyFill="1" applyAlignment="1">
      <alignment vertical="center" wrapText="1"/>
    </xf>
    <xf numFmtId="176" fontId="3" fillId="2" borderId="0" xfId="0" applyNumberFormat="1" applyFont="1" applyFill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"/>
  <sheetViews>
    <sheetView tabSelected="1" zoomScale="69" zoomScaleNormal="69" topLeftCell="A3" workbookViewId="0">
      <selection activeCell="O17" sqref="O17"/>
    </sheetView>
  </sheetViews>
  <sheetFormatPr defaultColWidth="9" defaultRowHeight="14"/>
  <cols>
    <col min="1" max="1" width="8.95454545454546" style="29" customWidth="1"/>
    <col min="2" max="2" width="9.75454545454545" style="29" customWidth="1"/>
    <col min="3" max="3" width="6.21818181818182" style="29" customWidth="1"/>
    <col min="4" max="4" width="12.1181818181818" style="29" customWidth="1"/>
    <col min="5" max="5" width="13.1727272727273" style="30" customWidth="1"/>
    <col min="6" max="6" width="12.5181818181818" style="30" customWidth="1"/>
    <col min="7" max="7" width="13.3" style="30" customWidth="1"/>
    <col min="8" max="8" width="10.6363636363636" style="30" customWidth="1"/>
    <col min="9" max="9" width="7.09090909090909" style="13" customWidth="1"/>
    <col min="10" max="10" width="11.4090909090909" style="31" customWidth="1"/>
    <col min="11" max="11" width="10.3636363636364" style="29"/>
    <col min="12" max="12" width="9.18181818181818" style="29"/>
    <col min="13" max="13" width="11.5454545454545" style="29" customWidth="1"/>
    <col min="14" max="14" width="10.5363636363636" style="29" customWidth="1"/>
    <col min="15" max="15" width="6.65454545454545" style="29" customWidth="1"/>
    <col min="16" max="16" width="10.5272727272727" style="29" customWidth="1"/>
    <col min="17" max="17" width="11.1909090909091" style="29" customWidth="1"/>
    <col min="18" max="16384" width="9" style="29"/>
  </cols>
  <sheetData>
    <row r="1" ht="44" customHeight="1" spans="1:17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="13" customFormat="1" ht="61" customHeight="1" spans="1:17">
      <c r="A2" s="15" t="s">
        <v>1</v>
      </c>
      <c r="B2" s="15" t="s">
        <v>2</v>
      </c>
      <c r="C2" s="15" t="s">
        <v>3</v>
      </c>
      <c r="D2" s="15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15" t="s">
        <v>9</v>
      </c>
      <c r="J2" s="32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25" customHeight="1" spans="1:17">
      <c r="A3" s="16">
        <v>1</v>
      </c>
      <c r="B3" s="33" t="s">
        <v>16</v>
      </c>
      <c r="C3" s="33">
        <f>孤山1!C6</f>
        <v>0</v>
      </c>
      <c r="D3" s="33">
        <f>孤山1!D6</f>
        <v>0</v>
      </c>
      <c r="E3" s="34">
        <f>孤山1!E6</f>
        <v>0</v>
      </c>
      <c r="F3" s="35">
        <f>孤山1!F6</f>
        <v>0</v>
      </c>
      <c r="G3" s="36">
        <f>孤山1!G6</f>
        <v>0</v>
      </c>
      <c r="H3" s="36">
        <f>孤山1!H6</f>
        <v>0</v>
      </c>
      <c r="I3" s="19">
        <v>20</v>
      </c>
      <c r="J3" s="36">
        <f>孤山1!J6</f>
        <v>0</v>
      </c>
      <c r="K3" s="24">
        <f>孤山1!K6</f>
        <v>510</v>
      </c>
      <c r="L3" s="24">
        <v>10</v>
      </c>
      <c r="M3" s="24">
        <f t="shared" ref="M3:M13" si="0">K3*L3</f>
        <v>5100</v>
      </c>
      <c r="N3" s="24">
        <f>孤山1!N6</f>
        <v>150</v>
      </c>
      <c r="O3" s="24">
        <v>15</v>
      </c>
      <c r="P3" s="24">
        <f t="shared" ref="P3:P13" si="1">N3*O3</f>
        <v>2250</v>
      </c>
      <c r="Q3" s="24">
        <f t="shared" ref="Q3:Q13" si="2">J3+M3+P3</f>
        <v>7350</v>
      </c>
    </row>
    <row r="4" ht="25" customHeight="1" spans="1:17">
      <c r="A4" s="16">
        <v>2</v>
      </c>
      <c r="B4" s="33" t="s">
        <v>17</v>
      </c>
      <c r="C4" s="33">
        <f>郭万井1!C5</f>
        <v>0</v>
      </c>
      <c r="D4" s="33">
        <f>郭万井1!D5</f>
        <v>0</v>
      </c>
      <c r="E4" s="34">
        <f>郭万井1!E5</f>
        <v>0</v>
      </c>
      <c r="F4" s="35">
        <f>郭万井1!F5</f>
        <v>0</v>
      </c>
      <c r="G4" s="36">
        <f>郭万井1!G5</f>
        <v>0</v>
      </c>
      <c r="H4" s="36">
        <f>郭万井1!H5</f>
        <v>0</v>
      </c>
      <c r="I4" s="19">
        <v>20</v>
      </c>
      <c r="J4" s="36">
        <f>郭万井1!J5</f>
        <v>0</v>
      </c>
      <c r="K4" s="24">
        <f>郭万井1!K5</f>
        <v>390</v>
      </c>
      <c r="L4" s="24">
        <v>10</v>
      </c>
      <c r="M4" s="24">
        <f t="shared" si="0"/>
        <v>3900</v>
      </c>
      <c r="N4" s="24">
        <f>郭万井1!N5</f>
        <v>0</v>
      </c>
      <c r="O4" s="24">
        <v>15</v>
      </c>
      <c r="P4" s="24">
        <f t="shared" si="1"/>
        <v>0</v>
      </c>
      <c r="Q4" s="24">
        <f t="shared" si="2"/>
        <v>3900</v>
      </c>
    </row>
    <row r="5" ht="25" customHeight="1" spans="1:17">
      <c r="A5" s="16">
        <v>3</v>
      </c>
      <c r="B5" s="33" t="s">
        <v>18</v>
      </c>
      <c r="C5" s="33">
        <f>南壕1!C8</f>
        <v>0</v>
      </c>
      <c r="D5" s="33">
        <f>南壕1!D8</f>
        <v>0</v>
      </c>
      <c r="E5" s="34">
        <f>南壕1!E8</f>
        <v>0</v>
      </c>
      <c r="F5" s="35">
        <f>南壕1!F8</f>
        <v>0</v>
      </c>
      <c r="G5" s="36">
        <f>南壕1!G8</f>
        <v>0</v>
      </c>
      <c r="H5" s="36">
        <f>南壕1!H8</f>
        <v>0</v>
      </c>
      <c r="I5" s="19">
        <v>20</v>
      </c>
      <c r="J5" s="36">
        <f>南壕1!J8</f>
        <v>0</v>
      </c>
      <c r="K5" s="24">
        <f>南壕1!K8</f>
        <v>0</v>
      </c>
      <c r="L5" s="24">
        <v>10</v>
      </c>
      <c r="M5" s="24">
        <f t="shared" si="0"/>
        <v>0</v>
      </c>
      <c r="N5" s="24">
        <f>南壕1!N8</f>
        <v>200</v>
      </c>
      <c r="O5" s="24">
        <v>15</v>
      </c>
      <c r="P5" s="24">
        <f t="shared" si="1"/>
        <v>3000</v>
      </c>
      <c r="Q5" s="24">
        <f t="shared" si="2"/>
        <v>3000</v>
      </c>
    </row>
    <row r="6" ht="25" customHeight="1" spans="1:17">
      <c r="A6" s="16">
        <v>4</v>
      </c>
      <c r="B6" s="33" t="s">
        <v>19</v>
      </c>
      <c r="C6" s="33">
        <v>0</v>
      </c>
      <c r="D6" s="33">
        <v>0</v>
      </c>
      <c r="E6" s="34">
        <v>0</v>
      </c>
      <c r="F6" s="35">
        <v>0</v>
      </c>
      <c r="G6" s="36">
        <v>0</v>
      </c>
      <c r="H6" s="36">
        <v>0</v>
      </c>
      <c r="I6" s="19">
        <v>20</v>
      </c>
      <c r="J6" s="36">
        <v>0</v>
      </c>
      <c r="K6" s="24">
        <f>冯家村1!K6</f>
        <v>130</v>
      </c>
      <c r="L6" s="24">
        <v>10</v>
      </c>
      <c r="M6" s="24">
        <f t="shared" si="0"/>
        <v>1300</v>
      </c>
      <c r="N6" s="24">
        <f>冯家村1!N6</f>
        <v>150</v>
      </c>
      <c r="O6" s="24">
        <v>15</v>
      </c>
      <c r="P6" s="24">
        <f t="shared" si="1"/>
        <v>2250</v>
      </c>
      <c r="Q6" s="24">
        <f t="shared" si="2"/>
        <v>3550</v>
      </c>
    </row>
    <row r="7" ht="25" customHeight="1" spans="1:17">
      <c r="A7" s="16">
        <v>5</v>
      </c>
      <c r="B7" s="33" t="s">
        <v>20</v>
      </c>
      <c r="C7" s="33">
        <f>嘉应寺1!C6</f>
        <v>0</v>
      </c>
      <c r="D7" s="19">
        <f>嘉应寺1!D6</f>
        <v>0</v>
      </c>
      <c r="E7" s="34">
        <f>嘉应寺1!E6</f>
        <v>0</v>
      </c>
      <c r="F7" s="35">
        <f>嘉应寺1!F6</f>
        <v>0</v>
      </c>
      <c r="G7" s="36">
        <f>嘉应寺1!G6</f>
        <v>0</v>
      </c>
      <c r="H7" s="36">
        <f>嘉应寺1!H6</f>
        <v>0</v>
      </c>
      <c r="I7" s="19">
        <v>20</v>
      </c>
      <c r="J7" s="36">
        <f>嘉应寺1!J6</f>
        <v>0</v>
      </c>
      <c r="K7" s="24">
        <f>嘉应寺1!K6</f>
        <v>150</v>
      </c>
      <c r="L7" s="24">
        <v>10</v>
      </c>
      <c r="M7" s="24">
        <f t="shared" si="0"/>
        <v>1500</v>
      </c>
      <c r="N7" s="24">
        <f>嘉应寺1!N6</f>
        <v>110</v>
      </c>
      <c r="O7" s="24">
        <v>15</v>
      </c>
      <c r="P7" s="24">
        <f t="shared" si="1"/>
        <v>1650</v>
      </c>
      <c r="Q7" s="24">
        <f t="shared" si="2"/>
        <v>3150</v>
      </c>
    </row>
    <row r="8" ht="25" customHeight="1" spans="1:17">
      <c r="A8" s="16">
        <v>6</v>
      </c>
      <c r="B8" s="33" t="s">
        <v>21</v>
      </c>
      <c r="C8" s="33">
        <f>永丰村1!C7</f>
        <v>0</v>
      </c>
      <c r="D8" s="19">
        <f>永丰村1!D7</f>
        <v>0</v>
      </c>
      <c r="E8" s="34">
        <f>永丰村1!E7</f>
        <v>0</v>
      </c>
      <c r="F8" s="35">
        <f>永丰村1!F7</f>
        <v>0</v>
      </c>
      <c r="G8" s="36">
        <f>永丰村1!G7</f>
        <v>0</v>
      </c>
      <c r="H8" s="36">
        <f>永丰村1!H7</f>
        <v>0</v>
      </c>
      <c r="I8" s="19">
        <v>20</v>
      </c>
      <c r="J8" s="36">
        <f>永丰村1!J7</f>
        <v>0</v>
      </c>
      <c r="K8" s="24">
        <f>永丰村1!K7</f>
        <v>120</v>
      </c>
      <c r="L8" s="24">
        <v>10</v>
      </c>
      <c r="M8" s="24">
        <f t="shared" si="0"/>
        <v>1200</v>
      </c>
      <c r="N8" s="24">
        <f>永丰村1!N7</f>
        <v>0</v>
      </c>
      <c r="O8" s="24">
        <v>15</v>
      </c>
      <c r="P8" s="24">
        <f t="shared" si="1"/>
        <v>0</v>
      </c>
      <c r="Q8" s="24">
        <f t="shared" si="2"/>
        <v>1200</v>
      </c>
    </row>
    <row r="9" ht="25" customHeight="1" spans="1:17">
      <c r="A9" s="16">
        <v>7</v>
      </c>
      <c r="B9" s="33" t="s">
        <v>22</v>
      </c>
      <c r="C9" s="33">
        <v>0</v>
      </c>
      <c r="D9" s="33">
        <v>0</v>
      </c>
      <c r="E9" s="34">
        <v>0</v>
      </c>
      <c r="F9" s="35">
        <v>0</v>
      </c>
      <c r="G9" s="36">
        <v>0</v>
      </c>
      <c r="H9" s="36">
        <v>0</v>
      </c>
      <c r="I9" s="19">
        <v>20</v>
      </c>
      <c r="J9" s="36">
        <v>0</v>
      </c>
      <c r="K9" s="24">
        <f>武家村1!K6</f>
        <v>360</v>
      </c>
      <c r="L9" s="24">
        <v>10</v>
      </c>
      <c r="M9" s="24">
        <f t="shared" si="0"/>
        <v>3600</v>
      </c>
      <c r="N9" s="24">
        <v>0</v>
      </c>
      <c r="O9" s="24">
        <v>15</v>
      </c>
      <c r="P9" s="24">
        <f t="shared" si="1"/>
        <v>0</v>
      </c>
      <c r="Q9" s="24">
        <f t="shared" si="2"/>
        <v>3600</v>
      </c>
    </row>
    <row r="10" ht="25" customHeight="1" spans="1:17">
      <c r="A10" s="16">
        <v>8</v>
      </c>
      <c r="B10" s="37" t="s">
        <v>23</v>
      </c>
      <c r="C10" s="37">
        <f>回车村1!C7</f>
        <v>0</v>
      </c>
      <c r="D10" s="33">
        <f>回车村1!D7</f>
        <v>0</v>
      </c>
      <c r="E10" s="34">
        <f>回车村1!E7</f>
        <v>0</v>
      </c>
      <c r="F10" s="35">
        <f>回车村1!F7</f>
        <v>0</v>
      </c>
      <c r="G10" s="36">
        <f>回车村1!G7</f>
        <v>0</v>
      </c>
      <c r="H10" s="36">
        <f>回车村1!H7</f>
        <v>0</v>
      </c>
      <c r="I10" s="19">
        <v>20</v>
      </c>
      <c r="J10" s="36">
        <f>回车村1!J7</f>
        <v>0</v>
      </c>
      <c r="K10" s="24">
        <f>回车村1!K7</f>
        <v>320</v>
      </c>
      <c r="L10" s="24">
        <v>10</v>
      </c>
      <c r="M10" s="24">
        <f t="shared" si="0"/>
        <v>3200</v>
      </c>
      <c r="N10" s="24">
        <f>回车村1!N7</f>
        <v>180</v>
      </c>
      <c r="O10" s="24">
        <v>15</v>
      </c>
      <c r="P10" s="24">
        <f t="shared" si="1"/>
        <v>2700</v>
      </c>
      <c r="Q10" s="24">
        <f t="shared" si="2"/>
        <v>5900</v>
      </c>
    </row>
    <row r="11" ht="25" customHeight="1" spans="1:17">
      <c r="A11" s="16">
        <v>9</v>
      </c>
      <c r="B11" s="37" t="s">
        <v>24</v>
      </c>
      <c r="C11" s="37">
        <v>0</v>
      </c>
      <c r="D11" s="33">
        <v>0</v>
      </c>
      <c r="E11" s="34">
        <v>0</v>
      </c>
      <c r="F11" s="35">
        <v>0</v>
      </c>
      <c r="G11" s="36">
        <v>0</v>
      </c>
      <c r="H11" s="36">
        <v>0</v>
      </c>
      <c r="I11" s="19">
        <v>20</v>
      </c>
      <c r="J11" s="36">
        <v>0</v>
      </c>
      <c r="K11" s="24">
        <f>赵堡村!K6</f>
        <v>280</v>
      </c>
      <c r="L11" s="24">
        <v>10</v>
      </c>
      <c r="M11" s="24">
        <f t="shared" si="0"/>
        <v>2800</v>
      </c>
      <c r="N11" s="24">
        <f>赵堡村!N6</f>
        <v>250</v>
      </c>
      <c r="O11" s="24">
        <v>15</v>
      </c>
      <c r="P11" s="24">
        <f t="shared" si="1"/>
        <v>3750</v>
      </c>
      <c r="Q11" s="24">
        <f t="shared" si="2"/>
        <v>6550</v>
      </c>
    </row>
    <row r="12" ht="25" customHeight="1" spans="1:17">
      <c r="A12" s="16">
        <v>10</v>
      </c>
      <c r="B12" s="37" t="s">
        <v>25</v>
      </c>
      <c r="C12" s="37">
        <v>0</v>
      </c>
      <c r="D12" s="33">
        <v>0</v>
      </c>
      <c r="E12" s="34">
        <v>0</v>
      </c>
      <c r="F12" s="35">
        <v>0</v>
      </c>
      <c r="G12" s="36">
        <v>0</v>
      </c>
      <c r="H12" s="36">
        <v>0</v>
      </c>
      <c r="I12" s="19">
        <v>20</v>
      </c>
      <c r="J12" s="36">
        <v>0</v>
      </c>
      <c r="K12" s="24">
        <f>南清河1!K6</f>
        <v>210</v>
      </c>
      <c r="L12" s="24">
        <v>10</v>
      </c>
      <c r="M12" s="24">
        <f t="shared" si="0"/>
        <v>2100</v>
      </c>
      <c r="N12" s="24">
        <f>南清河1!N6</f>
        <v>270</v>
      </c>
      <c r="O12" s="24">
        <v>15</v>
      </c>
      <c r="P12" s="24">
        <f t="shared" si="1"/>
        <v>4050</v>
      </c>
      <c r="Q12" s="24">
        <f t="shared" si="2"/>
        <v>6150</v>
      </c>
    </row>
    <row r="13" ht="25" customHeight="1" spans="1:17">
      <c r="A13" s="16">
        <v>11</v>
      </c>
      <c r="B13" s="37" t="s">
        <v>26</v>
      </c>
      <c r="C13" s="37">
        <v>0</v>
      </c>
      <c r="D13" s="33">
        <v>0</v>
      </c>
      <c r="E13" s="34">
        <v>0</v>
      </c>
      <c r="F13" s="35">
        <v>0</v>
      </c>
      <c r="G13" s="36">
        <v>0</v>
      </c>
      <c r="H13" s="36">
        <v>0</v>
      </c>
      <c r="I13" s="19">
        <v>20</v>
      </c>
      <c r="J13" s="36">
        <v>0</v>
      </c>
      <c r="K13" s="24">
        <f>北清河1!K6</f>
        <v>1610</v>
      </c>
      <c r="L13" s="24">
        <v>10</v>
      </c>
      <c r="M13" s="24">
        <f t="shared" si="0"/>
        <v>16100</v>
      </c>
      <c r="N13" s="24">
        <f>北清河1!N6</f>
        <v>380</v>
      </c>
      <c r="O13" s="24">
        <v>15</v>
      </c>
      <c r="P13" s="24">
        <f t="shared" si="1"/>
        <v>5700</v>
      </c>
      <c r="Q13" s="24">
        <f t="shared" si="2"/>
        <v>21800</v>
      </c>
    </row>
    <row r="14" ht="25" customHeight="1" spans="1:17">
      <c r="A14" s="16">
        <v>12</v>
      </c>
      <c r="B14" s="37" t="s">
        <v>27</v>
      </c>
      <c r="C14" s="37">
        <v>0</v>
      </c>
      <c r="D14" s="33">
        <v>0</v>
      </c>
      <c r="E14" s="34">
        <v>0</v>
      </c>
      <c r="F14" s="35">
        <v>0</v>
      </c>
      <c r="G14" s="36">
        <v>0</v>
      </c>
      <c r="H14" s="36">
        <v>0</v>
      </c>
      <c r="I14" s="19">
        <v>20</v>
      </c>
      <c r="J14" s="36">
        <v>0</v>
      </c>
      <c r="K14" s="24">
        <v>0</v>
      </c>
      <c r="L14" s="24">
        <v>10</v>
      </c>
      <c r="M14" s="24">
        <v>0</v>
      </c>
      <c r="N14" s="24">
        <f>郭庄!N6</f>
        <v>280</v>
      </c>
      <c r="O14" s="24">
        <v>15</v>
      </c>
      <c r="P14" s="24">
        <f>郭庄!P6</f>
        <v>4200</v>
      </c>
      <c r="Q14" s="24">
        <f>郭庄!Q6</f>
        <v>4200</v>
      </c>
    </row>
    <row r="15" ht="43" customHeight="1" spans="1:17">
      <c r="A15" s="38" t="s">
        <v>28</v>
      </c>
      <c r="B15" s="22">
        <v>11</v>
      </c>
      <c r="C15" s="22">
        <f>SUM(C3:C10)</f>
        <v>0</v>
      </c>
      <c r="D15" s="23">
        <f>SUM(D3:D10)</f>
        <v>0</v>
      </c>
      <c r="E15" s="39">
        <f>D15*0.95</f>
        <v>0</v>
      </c>
      <c r="F15" s="39">
        <f>SUM(F3:F10)</f>
        <v>0</v>
      </c>
      <c r="G15" s="40">
        <f>F15*1.53</f>
        <v>0</v>
      </c>
      <c r="H15" s="40">
        <f>E15+G15</f>
        <v>0</v>
      </c>
      <c r="I15" s="24"/>
      <c r="J15" s="40">
        <f>SUM(J3:J10)</f>
        <v>0</v>
      </c>
      <c r="K15" s="40">
        <f>SUM(K3:K13)</f>
        <v>4080</v>
      </c>
      <c r="L15" s="40"/>
      <c r="M15" s="40">
        <f>SUM(M3:M13)</f>
        <v>40800</v>
      </c>
      <c r="N15" s="40">
        <f>SUM(N3:N14)</f>
        <v>1970</v>
      </c>
      <c r="O15" s="40"/>
      <c r="P15" s="40">
        <f>SUM(P3:P14)</f>
        <v>29550</v>
      </c>
      <c r="Q15" s="40">
        <f>SUM(Q3:Q14)</f>
        <v>70350</v>
      </c>
    </row>
    <row r="16" ht="19.95" customHeight="1"/>
    <row r="17" ht="19.95" customHeight="1"/>
    <row r="18" ht="19.95" customHeight="1" spans="16:16">
      <c r="P18" s="29">
        <f>J15+M15+P15</f>
        <v>70350</v>
      </c>
    </row>
    <row r="33" ht="21" customHeight="1"/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J10" sqref="J10"/>
    </sheetView>
  </sheetViews>
  <sheetFormatPr defaultColWidth="8.72727272727273" defaultRowHeight="14" outlineLevelRow="5"/>
  <sheetData>
    <row r="1" ht="25.5" spans="1:17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24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24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24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>
        <v>280</v>
      </c>
      <c r="L6" s="6">
        <v>10</v>
      </c>
      <c r="M6" s="6">
        <f>K6*L6</f>
        <v>2800</v>
      </c>
      <c r="N6" s="6">
        <v>250</v>
      </c>
      <c r="O6" s="6">
        <v>15</v>
      </c>
      <c r="P6" s="6">
        <f>N6*O6</f>
        <v>3750</v>
      </c>
      <c r="Q6" s="6">
        <f>ROUND(J6+M6+P6,0)</f>
        <v>6550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M10" sqref="M10:M12"/>
    </sheetView>
  </sheetViews>
  <sheetFormatPr defaultColWidth="8.72727272727273" defaultRowHeight="14" outlineLevelRow="5"/>
  <sheetData>
    <row r="1" ht="25.5" spans="1:17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25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25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25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>
        <v>210</v>
      </c>
      <c r="L6" s="6">
        <v>10</v>
      </c>
      <c r="M6" s="6">
        <f>K6*L6</f>
        <v>2100</v>
      </c>
      <c r="N6" s="6">
        <v>270</v>
      </c>
      <c r="O6" s="6">
        <v>15</v>
      </c>
      <c r="P6" s="6">
        <f>N6*O6</f>
        <v>4050</v>
      </c>
      <c r="Q6" s="6">
        <f>ROUND(J6+M6+P6,0)</f>
        <v>6150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K6" sqref="K6"/>
    </sheetView>
  </sheetViews>
  <sheetFormatPr defaultColWidth="8.72727272727273" defaultRowHeight="14" outlineLevelRow="5"/>
  <sheetData>
    <row r="1" ht="25.5" spans="1:17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26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26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26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>
        <v>1610</v>
      </c>
      <c r="L6" s="6">
        <v>10</v>
      </c>
      <c r="M6" s="6">
        <f>K6*L6</f>
        <v>16100</v>
      </c>
      <c r="N6" s="6">
        <v>380</v>
      </c>
      <c r="O6" s="6">
        <v>15</v>
      </c>
      <c r="P6" s="6">
        <f>N6*O6</f>
        <v>5700</v>
      </c>
      <c r="Q6" s="6">
        <f>ROUND(J6+M6+P6,0)</f>
        <v>21800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N13" sqref="N13"/>
    </sheetView>
  </sheetViews>
  <sheetFormatPr defaultColWidth="8.72727272727273" defaultRowHeight="14" outlineLevelRow="5"/>
  <sheetData>
    <row r="1" ht="25.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27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27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27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/>
      <c r="L6" s="6">
        <v>10</v>
      </c>
      <c r="M6" s="6">
        <f>K6*L6</f>
        <v>0</v>
      </c>
      <c r="N6" s="6">
        <v>280</v>
      </c>
      <c r="O6" s="6">
        <v>15</v>
      </c>
      <c r="P6" s="6">
        <f>N6*O6</f>
        <v>4200</v>
      </c>
      <c r="Q6" s="6">
        <f>ROUND(J6+M6+P6,0)</f>
        <v>4200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6"/>
  <sheetViews>
    <sheetView zoomScale="80" zoomScaleNormal="80" workbookViewId="0">
      <selection activeCell="H17" sqref="H17"/>
    </sheetView>
  </sheetViews>
  <sheetFormatPr defaultColWidth="9" defaultRowHeight="14" outlineLevelRow="5"/>
  <cols>
    <col min="1" max="3" width="9" style="25"/>
    <col min="4" max="4" width="11.5909090909091" style="25" customWidth="1"/>
    <col min="5" max="5" width="12.0363636363636" style="25" customWidth="1"/>
    <col min="6" max="6" width="12.0454545454545" style="25" customWidth="1"/>
    <col min="7" max="7" width="12.1545454545455" style="25" customWidth="1"/>
    <col min="8" max="9" width="11.1272727272727" style="25" customWidth="1"/>
    <col min="10" max="10" width="10.5636363636364" style="25" customWidth="1"/>
    <col min="11" max="11" width="11.1272727272727" style="25" customWidth="1"/>
    <col min="12" max="12" width="9.2" style="25" customWidth="1"/>
    <col min="13" max="13" width="10.4454545454545" style="25" customWidth="1"/>
    <col min="14" max="14" width="10.3363636363636" style="25" customWidth="1"/>
    <col min="15" max="15" width="9.31818181818182" style="25" customWidth="1"/>
    <col min="16" max="16" width="9.09090909090909" style="25" customWidth="1"/>
    <col min="17" max="17" width="9.2" style="25" customWidth="1"/>
    <col min="18" max="16384" width="9" style="25"/>
  </cols>
  <sheetData>
    <row r="1" ht="25.5" spans="1:17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3" customHeight="1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9.2" customHeight="1" spans="1:17">
      <c r="A3" s="3">
        <v>1</v>
      </c>
      <c r="B3" s="3" t="s">
        <v>16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9.2" customHeight="1" spans="1:17">
      <c r="A4" s="3">
        <v>2</v>
      </c>
      <c r="B4" s="3" t="s">
        <v>16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9.2" customHeight="1" spans="1:17">
      <c r="A5" s="3">
        <v>3</v>
      </c>
      <c r="B5" s="3" t="s">
        <v>16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>SUM(D3:D5)</f>
        <v>0</v>
      </c>
      <c r="E6" s="10">
        <f>SUM(E3:E5)</f>
        <v>0</v>
      </c>
      <c r="F6" s="10">
        <f>SUM(F3:F5)</f>
        <v>0</v>
      </c>
      <c r="G6" s="10">
        <f>SUM(G3:G5)</f>
        <v>0</v>
      </c>
      <c r="H6" s="10">
        <f>SUM(H3:H5)</f>
        <v>0</v>
      </c>
      <c r="I6" s="10"/>
      <c r="J6" s="10">
        <f>SUM(J3:J5)</f>
        <v>0</v>
      </c>
      <c r="K6" s="6">
        <v>510</v>
      </c>
      <c r="L6" s="6">
        <v>10</v>
      </c>
      <c r="M6" s="6">
        <f>K6*L6</f>
        <v>5100</v>
      </c>
      <c r="N6" s="6">
        <v>150</v>
      </c>
      <c r="O6" s="6">
        <v>15</v>
      </c>
      <c r="P6" s="6">
        <f>N6*O6</f>
        <v>2250</v>
      </c>
      <c r="Q6" s="6">
        <f>ROUND(J6+M6+P6,0)</f>
        <v>7350</v>
      </c>
    </row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26"/>
  <sheetViews>
    <sheetView zoomScale="85" zoomScaleNormal="85" workbookViewId="0">
      <selection activeCell="K6" sqref="K6"/>
    </sheetView>
  </sheetViews>
  <sheetFormatPr defaultColWidth="9" defaultRowHeight="14"/>
  <cols>
    <col min="1" max="1" width="9" style="25"/>
    <col min="2" max="2" width="11.1090909090909" style="25" customWidth="1"/>
    <col min="3" max="3" width="9" style="25"/>
    <col min="4" max="4" width="10.3727272727273" style="25" customWidth="1"/>
    <col min="5" max="5" width="10.6909090909091" style="25" customWidth="1"/>
    <col min="6" max="6" width="11.7545454545455" style="25" customWidth="1"/>
    <col min="7" max="7" width="11.7636363636364" style="25" customWidth="1"/>
    <col min="8" max="8" width="13.3363636363636" style="25" customWidth="1"/>
    <col min="9" max="9" width="11" style="25" customWidth="1"/>
    <col min="10" max="10" width="10.1818181818182" style="25" customWidth="1"/>
    <col min="11" max="16384" width="9" style="25"/>
  </cols>
  <sheetData>
    <row r="1" ht="25.5" spans="1:17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24" customHeight="1" spans="1:17">
      <c r="A3" s="5">
        <v>1</v>
      </c>
      <c r="B3" s="5" t="s">
        <v>32</v>
      </c>
      <c r="C3" s="3"/>
      <c r="D3" s="4"/>
      <c r="E3" s="5">
        <f>ROUND(D3*0.95,2)</f>
        <v>0</v>
      </c>
      <c r="F3" s="4"/>
      <c r="G3" s="6"/>
      <c r="H3" s="6">
        <f>ROUND(E3+G3,2)</f>
        <v>0</v>
      </c>
      <c r="I3" s="6">
        <v>20</v>
      </c>
      <c r="J3" s="6">
        <f>ROUND(H3*I3,2)</f>
        <v>0</v>
      </c>
      <c r="K3" s="27"/>
      <c r="L3" s="27"/>
      <c r="M3" s="27"/>
      <c r="N3" s="27"/>
      <c r="O3" s="27"/>
      <c r="P3" s="27"/>
      <c r="Q3" s="27"/>
    </row>
    <row r="4" ht="24" customHeight="1" spans="1:17">
      <c r="A4" s="5">
        <v>2</v>
      </c>
      <c r="B4" s="5" t="s">
        <v>32</v>
      </c>
      <c r="C4" s="3"/>
      <c r="D4" s="4"/>
      <c r="E4" s="5">
        <f>ROUND(D4*0.95,2)</f>
        <v>0</v>
      </c>
      <c r="F4" s="4"/>
      <c r="G4" s="6"/>
      <c r="H4" s="6">
        <f>ROUND(E4+G4,2)</f>
        <v>0</v>
      </c>
      <c r="I4" s="6">
        <v>20</v>
      </c>
      <c r="J4" s="6">
        <f>ROUND(H4*I4,2)</f>
        <v>0</v>
      </c>
      <c r="K4" s="27"/>
      <c r="L4" s="27"/>
      <c r="M4" s="27"/>
      <c r="N4" s="27"/>
      <c r="O4" s="27"/>
      <c r="P4" s="27"/>
      <c r="Q4" s="27"/>
    </row>
    <row r="5" ht="24" customHeight="1" spans="1:17">
      <c r="A5" s="7" t="s">
        <v>28</v>
      </c>
      <c r="B5" s="8"/>
      <c r="C5" s="9">
        <v>0</v>
      </c>
      <c r="D5" s="10">
        <f>SUM(D3:D4)</f>
        <v>0</v>
      </c>
      <c r="E5" s="10">
        <f>SUM(E3:E4)</f>
        <v>0</v>
      </c>
      <c r="F5" s="10"/>
      <c r="G5" s="27"/>
      <c r="H5" s="27">
        <f>SUM(H3:H4)</f>
        <v>0</v>
      </c>
      <c r="I5" s="27"/>
      <c r="J5" s="27">
        <f>SUM(J3:J4)</f>
        <v>0</v>
      </c>
      <c r="K5" s="27">
        <v>390</v>
      </c>
      <c r="L5" s="27">
        <v>10</v>
      </c>
      <c r="M5" s="27">
        <f>K5*L5</f>
        <v>3900</v>
      </c>
      <c r="N5" s="27"/>
      <c r="O5" s="27">
        <v>15</v>
      </c>
      <c r="P5" s="27">
        <f>N5*O5</f>
        <v>0</v>
      </c>
      <c r="Q5" s="27">
        <f>J5+M5+P5</f>
        <v>3900</v>
      </c>
    </row>
    <row r="15" spans="6:6">
      <c r="F15" s="28"/>
    </row>
    <row r="2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9"/>
  <sheetViews>
    <sheetView zoomScale="87" zoomScaleNormal="87" workbookViewId="0">
      <selection activeCell="N9" sqref="N9"/>
    </sheetView>
  </sheetViews>
  <sheetFormatPr defaultColWidth="9" defaultRowHeight="14"/>
  <cols>
    <col min="1" max="3" width="9" style="25"/>
    <col min="4" max="4" width="11.1818181818182" style="25" customWidth="1"/>
    <col min="5" max="5" width="12.5363636363636" style="25" customWidth="1"/>
    <col min="6" max="6" width="11.8" style="25" customWidth="1"/>
    <col min="7" max="7" width="11.2818181818182" style="25" customWidth="1"/>
    <col min="8" max="8" width="10.6545454545455" style="25" customWidth="1"/>
    <col min="9" max="9" width="7.51818181818182" style="25" customWidth="1"/>
    <col min="10" max="10" width="7.82727272727273" style="25" customWidth="1"/>
    <col min="11" max="11" width="12.5363636363636" style="25" customWidth="1"/>
    <col min="12" max="12" width="9" style="25"/>
    <col min="13" max="13" width="10.9636363636364" style="25" customWidth="1"/>
    <col min="14" max="14" width="10.5454545454545" style="25" customWidth="1"/>
    <col min="15" max="16384" width="9" style="25"/>
  </cols>
  <sheetData>
    <row r="1" ht="25.5" spans="1:17">
      <c r="A1" s="1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3" customHeight="1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5">
        <v>1</v>
      </c>
      <c r="B3" s="5" t="s">
        <v>33</v>
      </c>
      <c r="C3" s="6"/>
      <c r="D3" s="6"/>
      <c r="E3" s="5">
        <f>ROUND(D3*0.95,2)</f>
        <v>0</v>
      </c>
      <c r="F3" s="6"/>
      <c r="G3" s="6"/>
      <c r="H3" s="6">
        <f>ROUND(E3+G3,2)</f>
        <v>0</v>
      </c>
      <c r="I3" s="6">
        <v>20</v>
      </c>
      <c r="J3" s="6">
        <f>ROUND(H3*I3,0)</f>
        <v>0</v>
      </c>
      <c r="K3" s="27"/>
      <c r="L3" s="27"/>
      <c r="M3" s="27"/>
      <c r="N3" s="27"/>
      <c r="O3" s="27"/>
      <c r="P3" s="27"/>
      <c r="Q3" s="27"/>
    </row>
    <row r="4" ht="15" spans="1:17">
      <c r="A4" s="5">
        <v>2</v>
      </c>
      <c r="B4" s="5" t="s">
        <v>33</v>
      </c>
      <c r="C4" s="6"/>
      <c r="D4" s="6"/>
      <c r="E4" s="5">
        <f>ROUND(D4*0.95,2)</f>
        <v>0</v>
      </c>
      <c r="F4" s="6"/>
      <c r="G4" s="6"/>
      <c r="H4" s="6">
        <f>ROUND(E4+G4,2)</f>
        <v>0</v>
      </c>
      <c r="I4" s="6">
        <v>20</v>
      </c>
      <c r="J4" s="6">
        <f>ROUND(H4*I4,0)</f>
        <v>0</v>
      </c>
      <c r="K4" s="27"/>
      <c r="L4" s="27"/>
      <c r="M4" s="27"/>
      <c r="N4" s="27"/>
      <c r="O4" s="27"/>
      <c r="P4" s="27"/>
      <c r="Q4" s="27"/>
    </row>
    <row r="5" ht="15" spans="1:17">
      <c r="A5" s="5">
        <v>3</v>
      </c>
      <c r="B5" s="5" t="s">
        <v>33</v>
      </c>
      <c r="C5" s="19"/>
      <c r="D5" s="6"/>
      <c r="E5" s="5">
        <f>ROUND(D5*0.95,2)</f>
        <v>0</v>
      </c>
      <c r="F5" s="6"/>
      <c r="G5" s="6"/>
      <c r="H5" s="6">
        <f>ROUND(E5+G5,2)</f>
        <v>0</v>
      </c>
      <c r="I5" s="6">
        <v>20</v>
      </c>
      <c r="J5" s="6">
        <f>ROUND(H5*I5,0)</f>
        <v>0</v>
      </c>
      <c r="K5" s="27"/>
      <c r="L5" s="27"/>
      <c r="M5" s="27"/>
      <c r="N5" s="27"/>
      <c r="O5" s="27"/>
      <c r="P5" s="27"/>
      <c r="Q5" s="27"/>
    </row>
    <row r="6" ht="15" spans="1:17">
      <c r="A6" s="5">
        <v>4</v>
      </c>
      <c r="B6" s="5" t="s">
        <v>33</v>
      </c>
      <c r="C6" s="6"/>
      <c r="D6" s="6"/>
      <c r="E6" s="5">
        <f>ROUND(D6*0.95,2)</f>
        <v>0</v>
      </c>
      <c r="F6" s="6"/>
      <c r="G6" s="6">
        <f>F6*1.53</f>
        <v>0</v>
      </c>
      <c r="H6" s="6">
        <f>ROUND(E6+G6,2)</f>
        <v>0</v>
      </c>
      <c r="I6" s="6">
        <v>20</v>
      </c>
      <c r="J6" s="6">
        <f>ROUND(H6*I6,0)</f>
        <v>0</v>
      </c>
      <c r="K6" s="27"/>
      <c r="L6" s="27"/>
      <c r="M6" s="27"/>
      <c r="N6" s="27"/>
      <c r="O6" s="27"/>
      <c r="P6" s="27"/>
      <c r="Q6" s="27"/>
    </row>
    <row r="7" ht="15" spans="1:17">
      <c r="A7" s="5">
        <v>5</v>
      </c>
      <c r="B7" s="5" t="s">
        <v>33</v>
      </c>
      <c r="C7" s="6"/>
      <c r="D7" s="6"/>
      <c r="E7" s="5">
        <f>ROUND(D7*0.95,2)</f>
        <v>0</v>
      </c>
      <c r="F7" s="6"/>
      <c r="G7" s="6">
        <f>F7*1.53</f>
        <v>0</v>
      </c>
      <c r="H7" s="6">
        <f>ROUND(E7+G7,2)</f>
        <v>0</v>
      </c>
      <c r="I7" s="6">
        <v>20</v>
      </c>
      <c r="J7" s="6">
        <f>ROUND(H7*I7,0)</f>
        <v>0</v>
      </c>
      <c r="K7" s="27"/>
      <c r="L7" s="27"/>
      <c r="M7" s="27"/>
      <c r="N7" s="27"/>
      <c r="O7" s="27"/>
      <c r="P7" s="27"/>
      <c r="Q7" s="27"/>
    </row>
    <row r="8" ht="15" spans="1:17">
      <c r="A8" s="7" t="s">
        <v>28</v>
      </c>
      <c r="B8" s="8"/>
      <c r="C8" s="9">
        <v>0</v>
      </c>
      <c r="D8" s="10">
        <f>SUM(D3:D7)</f>
        <v>0</v>
      </c>
      <c r="E8" s="10">
        <f>SUM(E3:E7)</f>
        <v>0</v>
      </c>
      <c r="F8" s="10">
        <f>SUM(F3:F7)</f>
        <v>0</v>
      </c>
      <c r="G8" s="10">
        <f>SUM(G3:G7)</f>
        <v>0</v>
      </c>
      <c r="H8" s="27">
        <f>SUM(H3:H7)</f>
        <v>0</v>
      </c>
      <c r="I8" s="27"/>
      <c r="J8" s="27">
        <f>SUM(J3:J7)</f>
        <v>0</v>
      </c>
      <c r="K8" s="27"/>
      <c r="L8" s="27">
        <v>10</v>
      </c>
      <c r="M8" s="27">
        <f>K8*L8</f>
        <v>0</v>
      </c>
      <c r="N8" s="27">
        <v>200</v>
      </c>
      <c r="O8" s="27">
        <v>15</v>
      </c>
      <c r="P8" s="27">
        <f>N8*O8</f>
        <v>3000</v>
      </c>
      <c r="Q8" s="27">
        <f>J8+M8+P8</f>
        <v>3000</v>
      </c>
    </row>
    <row r="9" ht="21" customHeight="1"/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C9" sqref="C9"/>
    </sheetView>
  </sheetViews>
  <sheetFormatPr defaultColWidth="8.72727272727273" defaultRowHeight="14" outlineLevelRow="5"/>
  <sheetData>
    <row r="1" ht="25.5" spans="1:17">
      <c r="A1" s="1" t="s">
        <v>19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19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19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19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>
        <v>0</v>
      </c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>
        <v>130</v>
      </c>
      <c r="L6" s="6">
        <v>10</v>
      </c>
      <c r="M6" s="6">
        <f>K6*L6</f>
        <v>1300</v>
      </c>
      <c r="N6" s="6">
        <v>150</v>
      </c>
      <c r="O6" s="6">
        <v>15</v>
      </c>
      <c r="P6" s="6">
        <f>N6*O6</f>
        <v>2250</v>
      </c>
      <c r="Q6" s="6">
        <f>ROUND(J6+M6+P6,0)</f>
        <v>3550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7"/>
  <sheetViews>
    <sheetView zoomScale="88" zoomScaleNormal="88" workbookViewId="0">
      <selection activeCell="K7" sqref="K7"/>
    </sheetView>
  </sheetViews>
  <sheetFormatPr defaultColWidth="9" defaultRowHeight="14" outlineLevelRow="6"/>
  <cols>
    <col min="1" max="1" width="6.27272727272727" style="25" customWidth="1"/>
    <col min="2" max="2" width="9.54545454545454" style="25" customWidth="1"/>
    <col min="3" max="3" width="9" style="25"/>
    <col min="4" max="4" width="12.3909090909091" style="25" customWidth="1"/>
    <col min="5" max="5" width="11.9818181818182" style="25" customWidth="1"/>
    <col min="6" max="6" width="12.6" style="25" customWidth="1"/>
    <col min="7" max="7" width="14.3545454545455" style="25" customWidth="1"/>
    <col min="8" max="8" width="12.3909090909091" style="25" customWidth="1"/>
    <col min="9" max="9" width="7.45454545454545" style="25" customWidth="1"/>
    <col min="10" max="10" width="10.4272727272727" style="25" customWidth="1"/>
    <col min="11" max="12" width="9" style="25"/>
    <col min="13" max="13" width="10.0090909090909" style="25" customWidth="1"/>
    <col min="14" max="14" width="9.6" style="25" customWidth="1"/>
    <col min="15" max="16384" width="9" style="25"/>
  </cols>
  <sheetData>
    <row r="1" ht="25.5" spans="1:17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3" customHeight="1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26.4" customHeight="1" spans="1:17">
      <c r="A3" s="5">
        <v>1</v>
      </c>
      <c r="B3" s="5" t="s">
        <v>34</v>
      </c>
      <c r="C3" s="3"/>
      <c r="D3" s="4"/>
      <c r="E3" s="5">
        <f>ROUND(D3*0.95,2)</f>
        <v>0</v>
      </c>
      <c r="F3" s="4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27"/>
      <c r="M3" s="27"/>
      <c r="N3" s="27"/>
      <c r="O3" s="27"/>
      <c r="P3" s="27"/>
      <c r="Q3" s="27"/>
    </row>
    <row r="4" ht="26.4" customHeight="1" spans="1:17">
      <c r="A4" s="5">
        <v>2</v>
      </c>
      <c r="B4" s="5" t="s">
        <v>34</v>
      </c>
      <c r="C4" s="3"/>
      <c r="D4" s="4"/>
      <c r="E4" s="5">
        <f>ROUND(D4*0.95,2)</f>
        <v>0</v>
      </c>
      <c r="F4" s="4"/>
      <c r="G4" s="6">
        <f>ROUND(F4*1.53,2)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27"/>
      <c r="M4" s="27"/>
      <c r="N4" s="27"/>
      <c r="O4" s="27"/>
      <c r="P4" s="27"/>
      <c r="Q4" s="27"/>
    </row>
    <row r="5" ht="26.4" customHeight="1" spans="1:17">
      <c r="A5" s="5">
        <v>3</v>
      </c>
      <c r="B5" s="5" t="s">
        <v>34</v>
      </c>
      <c r="C5" s="4"/>
      <c r="D5" s="4"/>
      <c r="E5" s="5">
        <f>ROUND(D5*0.95,2)</f>
        <v>0</v>
      </c>
      <c r="F5" s="4"/>
      <c r="G5" s="6">
        <f>ROUND(F5*1.53,2)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27"/>
      <c r="M5" s="27"/>
      <c r="N5" s="27"/>
      <c r="O5" s="27"/>
      <c r="P5" s="27"/>
      <c r="Q5" s="27"/>
    </row>
    <row r="6" ht="26.4" customHeight="1" spans="1:17">
      <c r="A6" s="7" t="s">
        <v>28</v>
      </c>
      <c r="B6" s="8"/>
      <c r="C6" s="9">
        <v>0</v>
      </c>
      <c r="D6" s="10">
        <f>SUM(D3:D5)</f>
        <v>0</v>
      </c>
      <c r="E6" s="10">
        <f>SUM(E3:E5)</f>
        <v>0</v>
      </c>
      <c r="F6" s="10">
        <f>SUM(F3:F5)</f>
        <v>0</v>
      </c>
      <c r="G6" s="27">
        <f>SUM(G3:G5)</f>
        <v>0</v>
      </c>
      <c r="H6" s="27">
        <f>SUM(H3:H5)</f>
        <v>0</v>
      </c>
      <c r="I6" s="27"/>
      <c r="J6" s="27">
        <f>SUM(J3:J5)</f>
        <v>0</v>
      </c>
      <c r="K6" s="6">
        <v>150</v>
      </c>
      <c r="L6" s="27">
        <v>10</v>
      </c>
      <c r="M6" s="27">
        <f>K6*L6</f>
        <v>1500</v>
      </c>
      <c r="N6" s="27">
        <v>110</v>
      </c>
      <c r="O6" s="27">
        <v>15</v>
      </c>
      <c r="P6" s="27">
        <f>N6*O6</f>
        <v>1650</v>
      </c>
      <c r="Q6" s="27">
        <f>J6+M6+P6</f>
        <v>3150</v>
      </c>
    </row>
    <row r="7" ht="21" customHeight="1"/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8"/>
  <sheetViews>
    <sheetView zoomScale="87" zoomScaleNormal="87" workbookViewId="0">
      <selection activeCell="C9" sqref="C9:C10"/>
    </sheetView>
  </sheetViews>
  <sheetFormatPr defaultColWidth="9" defaultRowHeight="14" outlineLevelRow="7"/>
  <cols>
    <col min="1" max="1" width="5.81818181818182" style="25" customWidth="1"/>
    <col min="2" max="2" width="8.90909090909091" style="25" customWidth="1"/>
    <col min="3" max="3" width="9" style="25"/>
    <col min="4" max="4" width="13.3636363636364" style="25" customWidth="1"/>
    <col min="5" max="5" width="12.1090909090909" style="25" customWidth="1"/>
    <col min="6" max="6" width="12.6272727272727" style="25" customWidth="1"/>
    <col min="7" max="7" width="13.1545454545455" style="25" customWidth="1"/>
    <col min="8" max="8" width="10.7636363636364" style="25" customWidth="1"/>
    <col min="9" max="9" width="6.37272727272727" style="25" customWidth="1"/>
    <col min="10" max="10" width="8.67272727272727" style="25" customWidth="1"/>
    <col min="11" max="11" width="12.6363636363636" style="25" customWidth="1"/>
    <col min="12" max="12" width="9" style="25"/>
    <col min="13" max="13" width="11.1818181818182" style="25" customWidth="1"/>
    <col min="14" max="14" width="11.3909090909091" style="25" customWidth="1"/>
    <col min="15" max="16384" width="9" style="25"/>
  </cols>
  <sheetData>
    <row r="1" ht="25.5" spans="1:17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91" customHeight="1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28.2" customHeight="1" spans="1:17">
      <c r="A3" s="5">
        <v>1</v>
      </c>
      <c r="B3" s="5" t="s">
        <v>21</v>
      </c>
      <c r="C3" s="4"/>
      <c r="D3" s="4"/>
      <c r="E3" s="5">
        <f>ROUND(D3*0.95,2)</f>
        <v>0</v>
      </c>
      <c r="F3" s="4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27"/>
      <c r="L3" s="27"/>
      <c r="M3" s="27"/>
      <c r="N3" s="27"/>
      <c r="O3" s="27"/>
      <c r="P3" s="27"/>
      <c r="Q3" s="27"/>
    </row>
    <row r="4" ht="28.2" customHeight="1" spans="1:17">
      <c r="A4" s="5">
        <v>2</v>
      </c>
      <c r="B4" s="5" t="s">
        <v>21</v>
      </c>
      <c r="C4" s="26"/>
      <c r="D4" s="4"/>
      <c r="E4" s="5">
        <f>ROUND(D4*0.95,2)</f>
        <v>0</v>
      </c>
      <c r="F4" s="4"/>
      <c r="G4" s="6">
        <f>ROUND(F4*1.53,2)</f>
        <v>0</v>
      </c>
      <c r="H4" s="6">
        <f>ROUND(E4+G4,2)</f>
        <v>0</v>
      </c>
      <c r="I4" s="6">
        <v>20</v>
      </c>
      <c r="J4" s="6">
        <f>ROUND(H4*I4,0)</f>
        <v>0</v>
      </c>
      <c r="K4" s="27"/>
      <c r="L4" s="27"/>
      <c r="M4" s="27"/>
      <c r="N4" s="27"/>
      <c r="O4" s="27"/>
      <c r="P4" s="27"/>
      <c r="Q4" s="27"/>
    </row>
    <row r="5" ht="28.2" customHeight="1" spans="1:17">
      <c r="A5" s="5">
        <v>3</v>
      </c>
      <c r="B5" s="5" t="s">
        <v>21</v>
      </c>
      <c r="C5" s="26"/>
      <c r="D5" s="4"/>
      <c r="E5" s="5">
        <f>ROUND(D5*0.95,2)</f>
        <v>0</v>
      </c>
      <c r="F5" s="4"/>
      <c r="G5" s="6">
        <f>ROUND(F5*1.53,2)</f>
        <v>0</v>
      </c>
      <c r="H5" s="6">
        <f>ROUND(E5+G5,2)</f>
        <v>0</v>
      </c>
      <c r="I5" s="6">
        <v>20</v>
      </c>
      <c r="J5" s="6">
        <f>ROUND(H5*I5,0)</f>
        <v>0</v>
      </c>
      <c r="K5" s="27"/>
      <c r="L5" s="27"/>
      <c r="M5" s="27"/>
      <c r="N5" s="27"/>
      <c r="O5" s="27"/>
      <c r="P5" s="27"/>
      <c r="Q5" s="27"/>
    </row>
    <row r="6" ht="28.2" customHeight="1" spans="1:17">
      <c r="A6" s="5">
        <v>4</v>
      </c>
      <c r="B6" s="5" t="s">
        <v>21</v>
      </c>
      <c r="C6" s="26"/>
      <c r="D6" s="4"/>
      <c r="E6" s="5">
        <f>ROUND(D6*0.95,2)</f>
        <v>0</v>
      </c>
      <c r="F6" s="4"/>
      <c r="G6" s="6">
        <f>ROUND(F6*1.53,2)</f>
        <v>0</v>
      </c>
      <c r="H6" s="6">
        <f>ROUND(E6+G6,2)</f>
        <v>0</v>
      </c>
      <c r="I6" s="6">
        <v>20</v>
      </c>
      <c r="J6" s="6">
        <f>ROUND(H6*I6,0)</f>
        <v>0</v>
      </c>
      <c r="K6" s="27"/>
      <c r="L6" s="27"/>
      <c r="M6" s="27"/>
      <c r="N6" s="27"/>
      <c r="O6" s="27"/>
      <c r="P6" s="27"/>
      <c r="Q6" s="27"/>
    </row>
    <row r="7" ht="28.2" customHeight="1" spans="1:17">
      <c r="A7" s="7" t="s">
        <v>28</v>
      </c>
      <c r="B7" s="8"/>
      <c r="C7" s="9">
        <v>0</v>
      </c>
      <c r="D7" s="10">
        <f>SUM(D3:D6)</f>
        <v>0</v>
      </c>
      <c r="E7" s="10">
        <f>SUM(E3:E6)</f>
        <v>0</v>
      </c>
      <c r="F7" s="10">
        <f>SUM(F3:F6)</f>
        <v>0</v>
      </c>
      <c r="G7" s="27">
        <f>SUM(G3:G6)</f>
        <v>0</v>
      </c>
      <c r="H7" s="27">
        <f>SUM(H3:H6)</f>
        <v>0</v>
      </c>
      <c r="I7" s="27"/>
      <c r="J7" s="27">
        <f>SUM(J3:J6)</f>
        <v>0</v>
      </c>
      <c r="K7" s="27">
        <v>120</v>
      </c>
      <c r="L7" s="27">
        <v>10</v>
      </c>
      <c r="M7" s="27">
        <f>K7*L7</f>
        <v>1200</v>
      </c>
      <c r="N7" s="27"/>
      <c r="O7" s="27">
        <v>15</v>
      </c>
      <c r="P7" s="27">
        <f>N7*O7</f>
        <v>0</v>
      </c>
      <c r="Q7" s="27">
        <f>J7+M7+P7</f>
        <v>1200</v>
      </c>
    </row>
    <row r="8" ht="21" customHeight="1"/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K12" sqref="K12"/>
    </sheetView>
  </sheetViews>
  <sheetFormatPr defaultColWidth="8.72727272727273" defaultRowHeight="14" outlineLevelRow="5"/>
  <sheetData>
    <row r="1" ht="25.5" spans="1:17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29</v>
      </c>
      <c r="C2" s="2" t="s">
        <v>30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31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15" spans="1:17">
      <c r="A3" s="3">
        <v>1</v>
      </c>
      <c r="B3" s="3" t="s">
        <v>22</v>
      </c>
      <c r="C3" s="3"/>
      <c r="D3" s="4"/>
      <c r="E3" s="5">
        <f>D3*0.95</f>
        <v>0</v>
      </c>
      <c r="F3" s="4"/>
      <c r="G3" s="6">
        <f>F3*1.53</f>
        <v>0</v>
      </c>
      <c r="H3" s="6">
        <f>ROUND(E3+G3,2)</f>
        <v>0</v>
      </c>
      <c r="I3" s="6">
        <v>20</v>
      </c>
      <c r="J3" s="6">
        <f>ROUND(H3*I3,0)</f>
        <v>0</v>
      </c>
      <c r="K3" s="6"/>
      <c r="L3" s="6"/>
      <c r="M3" s="6"/>
      <c r="N3" s="6"/>
      <c r="O3" s="6"/>
      <c r="P3" s="6"/>
      <c r="Q3" s="12"/>
    </row>
    <row r="4" ht="15" spans="1:17">
      <c r="A4" s="3">
        <v>2</v>
      </c>
      <c r="B4" s="3" t="s">
        <v>22</v>
      </c>
      <c r="C4" s="3"/>
      <c r="D4" s="4"/>
      <c r="E4" s="5">
        <f>D4*0.95</f>
        <v>0</v>
      </c>
      <c r="F4" s="4"/>
      <c r="G4" s="6">
        <f>F4*1.53</f>
        <v>0</v>
      </c>
      <c r="H4" s="6">
        <f>ROUND(E4+G4,2)</f>
        <v>0</v>
      </c>
      <c r="I4" s="6">
        <v>20</v>
      </c>
      <c r="J4" s="6">
        <f>ROUND(H4*I4,0)</f>
        <v>0</v>
      </c>
      <c r="K4" s="6"/>
      <c r="L4" s="6"/>
      <c r="M4" s="6"/>
      <c r="N4" s="6"/>
      <c r="O4" s="6"/>
      <c r="P4" s="6"/>
      <c r="Q4" s="12"/>
    </row>
    <row r="5" ht="15" spans="1:17">
      <c r="A5" s="3">
        <v>3</v>
      </c>
      <c r="B5" s="3" t="s">
        <v>22</v>
      </c>
      <c r="C5" s="3"/>
      <c r="D5" s="4"/>
      <c r="E5" s="5">
        <f>D5*0.95</f>
        <v>0</v>
      </c>
      <c r="F5" s="4"/>
      <c r="G5" s="6">
        <f>F5*1.53</f>
        <v>0</v>
      </c>
      <c r="H5" s="6">
        <f>ROUND(E5+G5,2)</f>
        <v>0</v>
      </c>
      <c r="I5" s="6">
        <v>20</v>
      </c>
      <c r="J5" s="6">
        <f>ROUND(H5*I5,0)</f>
        <v>0</v>
      </c>
      <c r="K5" s="6"/>
      <c r="L5" s="6"/>
      <c r="M5" s="6"/>
      <c r="N5" s="6"/>
      <c r="O5" s="6"/>
      <c r="P5" s="6"/>
      <c r="Q5" s="12"/>
    </row>
    <row r="6" ht="15" spans="1:17">
      <c r="A6" s="7" t="s">
        <v>28</v>
      </c>
      <c r="B6" s="8"/>
      <c r="C6" s="9"/>
      <c r="D6" s="10">
        <f t="shared" ref="D6:H6" si="0">SUM(D3:D5)</f>
        <v>0</v>
      </c>
      <c r="E6" s="10">
        <f t="shared" si="0"/>
        <v>0</v>
      </c>
      <c r="F6" s="10">
        <f t="shared" si="0"/>
        <v>0</v>
      </c>
      <c r="G6" s="10">
        <f t="shared" si="0"/>
        <v>0</v>
      </c>
      <c r="H6" s="10">
        <f t="shared" si="0"/>
        <v>0</v>
      </c>
      <c r="I6" s="10"/>
      <c r="J6" s="10">
        <f>SUM(J3:J5)</f>
        <v>0</v>
      </c>
      <c r="K6" s="6">
        <v>360</v>
      </c>
      <c r="L6" s="6">
        <v>10</v>
      </c>
      <c r="M6" s="6">
        <f>K6*L6</f>
        <v>3600</v>
      </c>
      <c r="N6" s="6">
        <v>0</v>
      </c>
      <c r="O6" s="6">
        <v>15</v>
      </c>
      <c r="P6" s="6">
        <f>N6*O6</f>
        <v>0</v>
      </c>
      <c r="Q6" s="6">
        <f>ROUND(J6+M6+P6,0)</f>
        <v>3600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11"/>
  <sheetViews>
    <sheetView zoomScale="82" zoomScaleNormal="82" topLeftCell="A2" workbookViewId="0">
      <selection activeCell="K12" sqref="K12"/>
    </sheetView>
  </sheetViews>
  <sheetFormatPr defaultColWidth="12.7818181818182" defaultRowHeight="14"/>
  <cols>
    <col min="1" max="1" width="6.21818181818182" style="13" customWidth="1"/>
    <col min="2" max="2" width="8.27272727272727" style="13" customWidth="1"/>
    <col min="3" max="3" width="9.54545454545454" style="13" customWidth="1"/>
    <col min="4" max="4" width="8.72727272727273" style="13" customWidth="1"/>
    <col min="5" max="5" width="9.63636363636364" style="13" customWidth="1"/>
    <col min="6" max="6" width="9.27272727272727" style="13" customWidth="1"/>
    <col min="7" max="7" width="10.2727272727273" style="13" customWidth="1"/>
    <col min="8" max="8" width="8.81818181818182" style="13" customWidth="1"/>
    <col min="9" max="9" width="7.81818181818182" style="13" customWidth="1"/>
    <col min="10" max="10" width="9.27272727272727" style="13" customWidth="1"/>
    <col min="11" max="11" width="10.3090909090909" style="13" customWidth="1"/>
    <col min="12" max="12" width="7.97272727272727" style="13" customWidth="1"/>
    <col min="13" max="13" width="9.86363636363636" style="13" customWidth="1"/>
    <col min="14" max="14" width="9.97272727272727" style="13" customWidth="1"/>
    <col min="15" max="15" width="8.42727272727273" style="13" customWidth="1"/>
    <col min="16" max="16" width="9.86363636363636" style="13" customWidth="1"/>
    <col min="17" max="17" width="9.2" style="13" customWidth="1"/>
    <col min="18" max="16384" width="12.7818181818182" style="13"/>
  </cols>
  <sheetData>
    <row r="1" ht="25.5" spans="1:17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ht="64" customHeight="1" spans="1:17">
      <c r="A2" s="15" t="s">
        <v>1</v>
      </c>
      <c r="B2" s="15" t="s">
        <v>29</v>
      </c>
      <c r="C2" s="15" t="s">
        <v>30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2" t="s">
        <v>11</v>
      </c>
      <c r="L2" s="2" t="s">
        <v>9</v>
      </c>
      <c r="M2" s="2" t="s">
        <v>12</v>
      </c>
      <c r="N2" s="2" t="s">
        <v>13</v>
      </c>
      <c r="O2" s="2" t="s">
        <v>9</v>
      </c>
      <c r="P2" s="2" t="s">
        <v>14</v>
      </c>
      <c r="Q2" s="11" t="s">
        <v>15</v>
      </c>
    </row>
    <row r="3" ht="22.2" customHeight="1" spans="1:17">
      <c r="A3" s="16">
        <v>1</v>
      </c>
      <c r="B3" s="16" t="s">
        <v>23</v>
      </c>
      <c r="C3" s="17"/>
      <c r="D3" s="17"/>
      <c r="E3" s="16">
        <f>ROUND(D3*0.95,2)</f>
        <v>0</v>
      </c>
      <c r="F3" s="18"/>
      <c r="G3" s="19">
        <f>ROUND(F3*1.53,2)</f>
        <v>0</v>
      </c>
      <c r="H3" s="19">
        <f>ROUND(E3+G3,2)</f>
        <v>0</v>
      </c>
      <c r="I3" s="19">
        <v>20</v>
      </c>
      <c r="J3" s="19">
        <f>ROUND(H3*I3,0)</f>
        <v>0</v>
      </c>
      <c r="K3" s="24"/>
      <c r="L3" s="24"/>
      <c r="M3" s="24"/>
      <c r="N3" s="24"/>
      <c r="O3" s="24"/>
      <c r="P3" s="24"/>
      <c r="Q3" s="24"/>
    </row>
    <row r="4" ht="22.2" customHeight="1" spans="1:17">
      <c r="A4" s="16">
        <v>2</v>
      </c>
      <c r="B4" s="16" t="s">
        <v>23</v>
      </c>
      <c r="C4" s="17"/>
      <c r="D4" s="17"/>
      <c r="E4" s="16">
        <f>ROUND(D4*0.95,2)</f>
        <v>0</v>
      </c>
      <c r="F4" s="18"/>
      <c r="G4" s="19">
        <f>ROUND(F4*1.53,2)</f>
        <v>0</v>
      </c>
      <c r="H4" s="19">
        <f>ROUND(E4+G4,2)</f>
        <v>0</v>
      </c>
      <c r="I4" s="19">
        <v>20</v>
      </c>
      <c r="J4" s="19">
        <f>ROUND(H4*I4,0)</f>
        <v>0</v>
      </c>
      <c r="K4" s="24"/>
      <c r="L4" s="24"/>
      <c r="M4" s="24"/>
      <c r="N4" s="24"/>
      <c r="O4" s="24"/>
      <c r="P4" s="24"/>
      <c r="Q4" s="24"/>
    </row>
    <row r="5" ht="22.2" customHeight="1" spans="1:17">
      <c r="A5" s="16">
        <v>3</v>
      </c>
      <c r="B5" s="16" t="s">
        <v>23</v>
      </c>
      <c r="C5" s="17"/>
      <c r="D5" s="17"/>
      <c r="E5" s="16">
        <f>ROUND(D5*0.95,2)</f>
        <v>0</v>
      </c>
      <c r="F5" s="18"/>
      <c r="G5" s="19">
        <f>ROUND(F5*1.53,2)</f>
        <v>0</v>
      </c>
      <c r="H5" s="19">
        <f>ROUND(E5+G5,2)</f>
        <v>0</v>
      </c>
      <c r="I5" s="19">
        <v>20</v>
      </c>
      <c r="J5" s="19">
        <f>ROUND(H5*I5,0)</f>
        <v>0</v>
      </c>
      <c r="K5" s="24"/>
      <c r="L5" s="24"/>
      <c r="M5" s="24"/>
      <c r="N5" s="24"/>
      <c r="O5" s="24"/>
      <c r="P5" s="24"/>
      <c r="Q5" s="24"/>
    </row>
    <row r="6" ht="22.2" customHeight="1" spans="1:17">
      <c r="A6" s="16">
        <v>4</v>
      </c>
      <c r="B6" s="16" t="s">
        <v>23</v>
      </c>
      <c r="C6" s="17"/>
      <c r="D6" s="17"/>
      <c r="E6" s="16">
        <f>ROUND(D6*0.95,2)</f>
        <v>0</v>
      </c>
      <c r="F6" s="18"/>
      <c r="G6" s="19">
        <v>0</v>
      </c>
      <c r="H6" s="19">
        <f>ROUND(E6+G6,2)</f>
        <v>0</v>
      </c>
      <c r="I6" s="19">
        <v>20</v>
      </c>
      <c r="J6" s="19">
        <f>ROUND(H6*I6,0)</f>
        <v>0</v>
      </c>
      <c r="K6" s="24"/>
      <c r="L6" s="24"/>
      <c r="M6" s="24"/>
      <c r="N6" s="24"/>
      <c r="O6" s="24"/>
      <c r="P6" s="24"/>
      <c r="Q6" s="24"/>
    </row>
    <row r="7" ht="22.2" customHeight="1" spans="1:17">
      <c r="A7" s="20" t="s">
        <v>28</v>
      </c>
      <c r="B7" s="21"/>
      <c r="C7" s="22">
        <v>0</v>
      </c>
      <c r="D7" s="23">
        <f>SUM(D3:D6)</f>
        <v>0</v>
      </c>
      <c r="E7" s="23">
        <f>SUM(E3:E6)</f>
        <v>0</v>
      </c>
      <c r="F7" s="23">
        <f>SUM(F3:F6)</f>
        <v>0</v>
      </c>
      <c r="G7" s="24">
        <f>SUM(G3:G6)</f>
        <v>0</v>
      </c>
      <c r="H7" s="24">
        <f>SUM(H3:H6)</f>
        <v>0</v>
      </c>
      <c r="I7" s="24"/>
      <c r="J7" s="24">
        <f>SUM(J3:J6)</f>
        <v>0</v>
      </c>
      <c r="K7" s="24">
        <v>320</v>
      </c>
      <c r="L7" s="24">
        <v>10</v>
      </c>
      <c r="M7" s="24">
        <f>K7*L7</f>
        <v>3200</v>
      </c>
      <c r="N7" s="24">
        <v>180</v>
      </c>
      <c r="O7" s="24">
        <v>15</v>
      </c>
      <c r="P7" s="24">
        <f>N7*O7</f>
        <v>2700</v>
      </c>
      <c r="Q7" s="24">
        <f>J7+M7+P7</f>
        <v>5900</v>
      </c>
    </row>
    <row r="8" ht="21" customHeight="1"/>
    <row r="9" ht="21" customHeight="1"/>
    <row r="10" ht="21" customHeight="1"/>
    <row r="11" ht="21" customHeight="1"/>
  </sheetData>
  <mergeCells count="2">
    <mergeCell ref="A1:Q1"/>
    <mergeCell ref="A7:B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合计</vt:lpstr>
      <vt:lpstr>孤山1</vt:lpstr>
      <vt:lpstr>郭万井1</vt:lpstr>
      <vt:lpstr>南壕1</vt:lpstr>
      <vt:lpstr>冯家村1</vt:lpstr>
      <vt:lpstr>嘉应寺1</vt:lpstr>
      <vt:lpstr>永丰村1</vt:lpstr>
      <vt:lpstr>武家村1</vt:lpstr>
      <vt:lpstr>回车村1</vt:lpstr>
      <vt:lpstr>赵堡村</vt:lpstr>
      <vt:lpstr>南清河1</vt:lpstr>
      <vt:lpstr>北清河1</vt:lpstr>
      <vt:lpstr>郭庄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温温</cp:lastModifiedBy>
  <dcterms:created xsi:type="dcterms:W3CDTF">2006-09-16T00:00:00Z</dcterms:created>
  <cp:lastPrinted>2021-10-22T00:41:00Z</cp:lastPrinted>
  <dcterms:modified xsi:type="dcterms:W3CDTF">2025-11-11T03:41:58Z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889D9B936644410195D9474B7DE93450</vt:lpwstr>
  </property>
  <property fmtid="{D5CDD505-2E9C-101B-9397-08002B2CF9AE}" pid="3" name="KSOProductBuildVer">
    <vt:lpwstr>2052-12.1.0.21915</vt:lpwstr>
  </property>
</Properties>
</file>