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50"/>
  </bookViews>
  <sheets>
    <sheet name="总计" sheetId="32" r:id="rId1"/>
    <sheet name="南掌村0" sheetId="31" r:id="rId2"/>
    <sheet name="安家庄0" sheetId="30" r:id="rId3"/>
    <sheet name="西石家庄0" sheetId="29" r:id="rId4"/>
    <sheet name="南王庄0" sheetId="28" r:id="rId5"/>
    <sheet name="南张家庄0" sheetId="27" r:id="rId6"/>
    <sheet name="秦林0" sheetId="34" r:id="rId7"/>
    <sheet name="石嘴头0" sheetId="13" r:id="rId8"/>
    <sheet name="下桃坡村0" sheetId="12" r:id="rId9"/>
    <sheet name="川房0" sheetId="11" r:id="rId10"/>
    <sheet name="上段村0" sheetId="10" r:id="rId11"/>
    <sheet name="黄北坪村0" sheetId="9" r:id="rId12"/>
    <sheet name="枣林0" sheetId="7" r:id="rId13"/>
    <sheet name="上马峪0" sheetId="6" r:id="rId14"/>
    <sheet name="槐疙瘩0" sheetId="5" r:id="rId15"/>
    <sheet name="宋家庄0" sheetId="4" r:id="rId16"/>
    <sheet name="东沟村0" sheetId="3" r:id="rId17"/>
    <sheet name="了丝坡0" sheetId="2" r:id="rId18"/>
    <sheet name="长沙村0" sheetId="24" r:id="rId19"/>
    <sheet name="上桃坡0" sheetId="21" r:id="rId20"/>
    <sheet name="白草坪0" sheetId="20" r:id="rId21"/>
    <sheet name="中马峪0" sheetId="19" r:id="rId22"/>
    <sheet name="下马峪0" sheetId="18" r:id="rId23"/>
    <sheet name="东马峪0" sheetId="17" r:id="rId24"/>
    <sheet name="松会0" sheetId="33" r:id="rId25"/>
  </sheets>
  <calcPr calcId="144525"/>
</workbook>
</file>

<file path=xl/sharedStrings.xml><?xml version="1.0" encoding="utf-8"?>
<sst xmlns="http://schemas.openxmlformats.org/spreadsheetml/2006/main" count="573" uniqueCount="66">
  <si>
    <t>黄北坪乡总计</t>
  </si>
  <si>
    <t>序号</t>
  </si>
  <si>
    <t>村名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</si>
  <si>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</si>
  <si>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</si>
  <si>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</si>
  <si>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</si>
  <si>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</si>
  <si>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</si>
  <si>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</si>
  <si>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</si>
  <si>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</si>
  <si>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</si>
  <si>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</si>
  <si>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清运柴草总价（元）</t>
  </si>
  <si>
    <t>总计（元）</t>
  </si>
  <si>
    <t>南掌</t>
  </si>
  <si>
    <t>安家庄</t>
  </si>
  <si>
    <t>西石家庄</t>
  </si>
  <si>
    <t>南王庄</t>
  </si>
  <si>
    <t>南张家庄</t>
  </si>
  <si>
    <t>秦林村</t>
  </si>
  <si>
    <t>石嘴头</t>
  </si>
  <si>
    <t>下桃坡</t>
  </si>
  <si>
    <t>川房</t>
  </si>
  <si>
    <t>上段村</t>
  </si>
  <si>
    <t>黄北坪</t>
  </si>
  <si>
    <t>枣林</t>
  </si>
  <si>
    <t>上马峪</t>
  </si>
  <si>
    <t>槐疙瘩</t>
  </si>
  <si>
    <t>宋家庄</t>
  </si>
  <si>
    <t>东沟村</t>
  </si>
  <si>
    <t>了丝坡</t>
  </si>
  <si>
    <t>长沙村</t>
  </si>
  <si>
    <t>上桃坡</t>
  </si>
  <si>
    <t>白草坪</t>
  </si>
  <si>
    <t>中马峪</t>
  </si>
  <si>
    <t>下马峪</t>
  </si>
  <si>
    <t>东马峪</t>
  </si>
  <si>
    <t>松会</t>
  </si>
  <si>
    <t>合计：</t>
  </si>
  <si>
    <t>南掌村</t>
  </si>
  <si>
    <t>行政村</t>
  </si>
  <si>
    <t>姓名</t>
  </si>
  <si>
    <t>下桃坡村</t>
  </si>
  <si>
    <t>陈卫东</t>
  </si>
  <si>
    <t>王彦良</t>
  </si>
  <si>
    <t>川房村</t>
  </si>
  <si>
    <t>韩梦华</t>
  </si>
  <si>
    <t>池占国</t>
  </si>
  <si>
    <t>申彦民</t>
  </si>
  <si>
    <t>沈绪朝</t>
  </si>
  <si>
    <t>沈成会</t>
  </si>
  <si>
    <t>池彦龙</t>
  </si>
  <si>
    <t>池连春</t>
  </si>
  <si>
    <t>枣林村</t>
  </si>
  <si>
    <t>上马峪村</t>
  </si>
  <si>
    <t>了丝坡村</t>
  </si>
  <si>
    <t>张三锋</t>
  </si>
  <si>
    <t>上桃坡村</t>
  </si>
  <si>
    <t>白草坪村</t>
  </si>
  <si>
    <t>中马峪村</t>
  </si>
  <si>
    <t>下马峪村</t>
  </si>
  <si>
    <t>西马峪</t>
  </si>
  <si>
    <t>西马峪村</t>
  </si>
  <si>
    <t>松会村</t>
  </si>
</sst>
</file>

<file path=xl/styles.xml><?xml version="1.0" encoding="utf-8"?>
<styleSheet xmlns="http://schemas.openxmlformats.org/spreadsheetml/2006/main">
  <numFmts count="7">
    <numFmt numFmtId="176" formatCode="0_);[Red]\(0\)"/>
    <numFmt numFmtId="177" formatCode="0.00_ "/>
    <numFmt numFmtId="42" formatCode="_ &quot;￥&quot;* #,##0_ ;_ &quot;￥&quot;* \-#,##0_ ;_ &quot;￥&quot;* &quot;-&quot;_ ;_ @_ "/>
    <numFmt numFmtId="178" formatCode="0.00_);[Red]\(0.00\)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2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5" fillId="27" borderId="9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1" fillId="31" borderId="9" applyNumberFormat="0" applyAlignment="0" applyProtection="0">
      <alignment vertical="center"/>
    </xf>
    <xf numFmtId="0" fontId="30" fillId="27" borderId="10" applyNumberFormat="0" applyAlignment="0" applyProtection="0">
      <alignment vertical="center"/>
    </xf>
    <xf numFmtId="0" fontId="32" fillId="32" borderId="11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right" vertical="center" wrapText="1"/>
    </xf>
    <xf numFmtId="0" fontId="3" fillId="0" borderId="4" xfId="0" applyNumberFormat="1" applyFont="1" applyFill="1" applyBorder="1" applyAlignment="1">
      <alignment horizontal="right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right" vertical="center" wrapText="1"/>
    </xf>
    <xf numFmtId="0" fontId="8" fillId="2" borderId="4" xfId="0" applyNumberFormat="1" applyFont="1" applyFill="1" applyBorder="1" applyAlignment="1">
      <alignment horizontal="right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right" vertical="center" wrapText="1"/>
    </xf>
    <xf numFmtId="0" fontId="8" fillId="0" borderId="4" xfId="0" applyNumberFormat="1" applyFont="1" applyFill="1" applyBorder="1" applyAlignment="1">
      <alignment horizontal="right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177" fontId="0" fillId="0" borderId="0" xfId="0" applyNumberFormat="1" applyFill="1" applyAlignment="1">
      <alignment vertical="center" wrapText="1"/>
    </xf>
    <xf numFmtId="178" fontId="0" fillId="0" borderId="0" xfId="0" applyNumberFormat="1" applyFill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right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tabSelected="1" zoomScale="85" zoomScaleNormal="85" workbookViewId="0">
      <selection activeCell="A1" sqref="A1:Q1"/>
    </sheetView>
  </sheetViews>
  <sheetFormatPr defaultColWidth="9" defaultRowHeight="14.25"/>
  <cols>
    <col min="1" max="1" width="9.66666666666667" style="60" customWidth="1"/>
    <col min="2" max="2" width="10.4416666666667" style="60" customWidth="1"/>
    <col min="3" max="3" width="6.21666666666667" style="60" customWidth="1"/>
    <col min="4" max="4" width="12" style="61" customWidth="1"/>
    <col min="5" max="5" width="12.275" style="61" customWidth="1"/>
    <col min="6" max="6" width="11" style="60" customWidth="1"/>
    <col min="7" max="7" width="11.725" style="61" customWidth="1"/>
    <col min="8" max="8" width="13.8916666666667" style="61" customWidth="1"/>
    <col min="9" max="9" width="7.16666666666667" style="17" customWidth="1"/>
    <col min="10" max="10" width="9.61666666666667" style="62" customWidth="1"/>
    <col min="11" max="11" width="11.5416666666667" style="60"/>
    <col min="12" max="12" width="9.18333333333333" style="60"/>
    <col min="13" max="13" width="12.1916666666667" style="60" customWidth="1"/>
    <col min="14" max="14" width="11.5416666666667" style="60"/>
    <col min="15" max="15" width="7.48333333333333" style="60" customWidth="1"/>
    <col min="16" max="16" width="10.1583333333333" style="60" customWidth="1"/>
    <col min="17" max="17" width="9.2" style="60" customWidth="1"/>
    <col min="18" max="16384" width="9" style="60"/>
  </cols>
  <sheetData>
    <row r="1" ht="25.5" spans="1:17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="17" customFormat="1" ht="58" customHeight="1" spans="1:17">
      <c r="A2" s="15" t="s">
        <v>1</v>
      </c>
      <c r="B2" s="15" t="s">
        <v>2</v>
      </c>
      <c r="C2" s="15" t="s">
        <v>3</v>
      </c>
      <c r="D2" s="63" t="s">
        <v>4</v>
      </c>
      <c r="E2" s="63" t="s">
        <v>5</v>
      </c>
      <c r="F2" s="15" t="s">
        <v>6</v>
      </c>
      <c r="G2" s="63" t="s">
        <v>7</v>
      </c>
      <c r="H2" s="63" t="s">
        <v>8</v>
      </c>
      <c r="I2" s="15" t="s">
        <v>9</v>
      </c>
      <c r="J2" s="7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16.2" customHeight="1" spans="1:17">
      <c r="A3" s="31">
        <v>1</v>
      </c>
      <c r="B3" s="10" t="s">
        <v>16</v>
      </c>
      <c r="C3" s="10">
        <f>南掌村0!C5</f>
        <v>0</v>
      </c>
      <c r="D3" s="64">
        <f>南掌村0!D5</f>
        <v>0</v>
      </c>
      <c r="E3" s="71">
        <f>南掌村0!E5</f>
        <v>0</v>
      </c>
      <c r="F3" s="10">
        <f>南掌村0!F5</f>
        <v>0</v>
      </c>
      <c r="G3" s="72">
        <f>南掌村0!G5</f>
        <v>0</v>
      </c>
      <c r="H3" s="72">
        <f>南掌村0!H5</f>
        <v>0</v>
      </c>
      <c r="I3" s="39">
        <v>22</v>
      </c>
      <c r="J3" s="74">
        <f>南掌村0!J5</f>
        <v>0</v>
      </c>
      <c r="K3" s="39">
        <f>南掌村0!K5</f>
        <v>180</v>
      </c>
      <c r="L3" s="39">
        <v>10</v>
      </c>
      <c r="M3" s="39">
        <f t="shared" ref="M3:M14" si="0">K3*L3</f>
        <v>1800</v>
      </c>
      <c r="N3" s="39">
        <f>南掌村0!N5</f>
        <v>160</v>
      </c>
      <c r="O3" s="39">
        <v>15</v>
      </c>
      <c r="P3" s="39">
        <f t="shared" ref="P3:P14" si="1">N3*O3</f>
        <v>2400</v>
      </c>
      <c r="Q3" s="39">
        <f t="shared" ref="Q3:Q14" si="2">ROUND(J3+M3+P3,0)</f>
        <v>4200</v>
      </c>
    </row>
    <row r="4" ht="16.2" customHeight="1" spans="1:17">
      <c r="A4" s="31">
        <v>2</v>
      </c>
      <c r="B4" s="10" t="s">
        <v>17</v>
      </c>
      <c r="C4" s="10">
        <f>安家庄0!C4</f>
        <v>0</v>
      </c>
      <c r="D4" s="64">
        <f>安家庄0!D4</f>
        <v>0</v>
      </c>
      <c r="E4" s="71">
        <f>安家庄0!E4</f>
        <v>0</v>
      </c>
      <c r="F4" s="10">
        <f>安家庄0!F4</f>
        <v>0</v>
      </c>
      <c r="G4" s="72">
        <f>安家庄0!G4</f>
        <v>0</v>
      </c>
      <c r="H4" s="72">
        <f>安家庄0!H4</f>
        <v>0</v>
      </c>
      <c r="I4" s="39">
        <v>22</v>
      </c>
      <c r="J4" s="74">
        <f>安家庄0!J4</f>
        <v>0</v>
      </c>
      <c r="K4" s="39">
        <f>安家庄0!K4</f>
        <v>235</v>
      </c>
      <c r="L4" s="39">
        <v>10</v>
      </c>
      <c r="M4" s="39">
        <f t="shared" si="0"/>
        <v>2350</v>
      </c>
      <c r="N4" s="39">
        <f>安家庄0!N4</f>
        <v>120</v>
      </c>
      <c r="O4" s="39">
        <v>15</v>
      </c>
      <c r="P4" s="39">
        <f t="shared" si="1"/>
        <v>1800</v>
      </c>
      <c r="Q4" s="39">
        <f t="shared" si="2"/>
        <v>4150</v>
      </c>
    </row>
    <row r="5" ht="16.2" customHeight="1" spans="1:17">
      <c r="A5" s="31">
        <v>3</v>
      </c>
      <c r="B5" s="10" t="s">
        <v>18</v>
      </c>
      <c r="C5" s="10">
        <f>西石家庄0!C5</f>
        <v>0</v>
      </c>
      <c r="D5" s="64">
        <f>西石家庄0!D5</f>
        <v>0</v>
      </c>
      <c r="E5" s="71">
        <f>西石家庄0!E5</f>
        <v>0</v>
      </c>
      <c r="F5" s="10">
        <f>西石家庄0!F5</f>
        <v>0</v>
      </c>
      <c r="G5" s="72">
        <f>西石家庄0!G5</f>
        <v>0</v>
      </c>
      <c r="H5" s="72">
        <f>西石家庄0!H5</f>
        <v>0</v>
      </c>
      <c r="I5" s="39">
        <v>22</v>
      </c>
      <c r="J5" s="74">
        <f>西石家庄0!J5</f>
        <v>0</v>
      </c>
      <c r="K5" s="39">
        <f>西石家庄0!K5</f>
        <v>180</v>
      </c>
      <c r="L5" s="39">
        <v>10</v>
      </c>
      <c r="M5" s="39">
        <f t="shared" si="0"/>
        <v>1800</v>
      </c>
      <c r="N5" s="39">
        <f>西石家庄0!N5</f>
        <v>195</v>
      </c>
      <c r="O5" s="39">
        <v>15</v>
      </c>
      <c r="P5" s="39">
        <f t="shared" si="1"/>
        <v>2925</v>
      </c>
      <c r="Q5" s="39">
        <f t="shared" si="2"/>
        <v>4725</v>
      </c>
    </row>
    <row r="6" ht="16.2" customHeight="1" spans="1:17">
      <c r="A6" s="31">
        <v>4</v>
      </c>
      <c r="B6" s="10" t="s">
        <v>19</v>
      </c>
      <c r="C6" s="10">
        <f>南王庄0!C5</f>
        <v>2</v>
      </c>
      <c r="D6" s="64">
        <f>南王庄0!D5</f>
        <v>0</v>
      </c>
      <c r="E6" s="71">
        <f>南王庄0!E5</f>
        <v>0</v>
      </c>
      <c r="F6" s="10">
        <f>南王庄0!F5</f>
        <v>0</v>
      </c>
      <c r="G6" s="72">
        <f>南王庄0!G5</f>
        <v>0</v>
      </c>
      <c r="H6" s="72">
        <f>南王庄0!H5</f>
        <v>0</v>
      </c>
      <c r="I6" s="39">
        <v>22</v>
      </c>
      <c r="J6" s="74">
        <f>南王庄0!J5</f>
        <v>0</v>
      </c>
      <c r="K6" s="39">
        <f>南王庄0!K5</f>
        <v>120</v>
      </c>
      <c r="L6" s="39">
        <v>10</v>
      </c>
      <c r="M6" s="39">
        <f t="shared" si="0"/>
        <v>1200</v>
      </c>
      <c r="N6" s="39">
        <f>南王庄0!N5</f>
        <v>90</v>
      </c>
      <c r="O6" s="39">
        <v>15</v>
      </c>
      <c r="P6" s="39">
        <f t="shared" si="1"/>
        <v>1350</v>
      </c>
      <c r="Q6" s="39">
        <f t="shared" si="2"/>
        <v>2550</v>
      </c>
    </row>
    <row r="7" ht="16.2" customHeight="1" spans="1:17">
      <c r="A7" s="31">
        <v>5</v>
      </c>
      <c r="B7" s="10" t="s">
        <v>20</v>
      </c>
      <c r="C7" s="10">
        <f>南张家庄0!C4</f>
        <v>0</v>
      </c>
      <c r="D7" s="64">
        <f>南张家庄0!D4</f>
        <v>0</v>
      </c>
      <c r="E7" s="71">
        <f>南张家庄0!E4</f>
        <v>0</v>
      </c>
      <c r="F7" s="10">
        <f>南张家庄0!F4</f>
        <v>0</v>
      </c>
      <c r="G7" s="72">
        <f>南张家庄0!G4</f>
        <v>0</v>
      </c>
      <c r="H7" s="72">
        <f>南张家庄0!H4</f>
        <v>0</v>
      </c>
      <c r="I7" s="39">
        <v>22</v>
      </c>
      <c r="J7" s="74">
        <f>南张家庄0!J4</f>
        <v>0</v>
      </c>
      <c r="K7" s="39">
        <f>南张家庄0!K4</f>
        <v>480</v>
      </c>
      <c r="L7" s="39">
        <v>10</v>
      </c>
      <c r="M7" s="39">
        <f t="shared" si="0"/>
        <v>4800</v>
      </c>
      <c r="N7" s="39">
        <f>南张家庄0!N4</f>
        <v>330</v>
      </c>
      <c r="O7" s="39">
        <v>15</v>
      </c>
      <c r="P7" s="39">
        <f t="shared" si="1"/>
        <v>4950</v>
      </c>
      <c r="Q7" s="39">
        <f t="shared" si="2"/>
        <v>9750</v>
      </c>
    </row>
    <row r="8" ht="16.2" customHeight="1" spans="1:17">
      <c r="A8" s="31">
        <v>6</v>
      </c>
      <c r="B8" s="10" t="s">
        <v>21</v>
      </c>
      <c r="C8" s="10">
        <v>0</v>
      </c>
      <c r="D8" s="64">
        <f>秦林0!D7</f>
        <v>0</v>
      </c>
      <c r="E8" s="71">
        <f>秦林0!E7</f>
        <v>0</v>
      </c>
      <c r="F8" s="10">
        <f>秦林0!F7</f>
        <v>0</v>
      </c>
      <c r="G8" s="72">
        <f>秦林0!G7</f>
        <v>0</v>
      </c>
      <c r="H8" s="72">
        <f>秦林0!H7</f>
        <v>0</v>
      </c>
      <c r="I8" s="39">
        <v>22</v>
      </c>
      <c r="J8" s="74">
        <f>秦林0!J7</f>
        <v>0</v>
      </c>
      <c r="K8" s="39">
        <f>秦林0!K7</f>
        <v>130</v>
      </c>
      <c r="L8" s="39">
        <v>10</v>
      </c>
      <c r="M8" s="39">
        <f t="shared" si="0"/>
        <v>1300</v>
      </c>
      <c r="N8" s="39">
        <f>秦林0!N7</f>
        <v>125</v>
      </c>
      <c r="O8" s="39">
        <v>15</v>
      </c>
      <c r="P8" s="39">
        <f t="shared" si="1"/>
        <v>1875</v>
      </c>
      <c r="Q8" s="39">
        <f t="shared" si="2"/>
        <v>3175</v>
      </c>
    </row>
    <row r="9" ht="16.2" customHeight="1" spans="1:17">
      <c r="A9" s="31">
        <v>7</v>
      </c>
      <c r="B9" s="10" t="s">
        <v>22</v>
      </c>
      <c r="C9" s="10">
        <f>石嘴头0!C7</f>
        <v>0</v>
      </c>
      <c r="D9" s="64">
        <f>石嘴头0!D7</f>
        <v>0</v>
      </c>
      <c r="E9" s="71">
        <f>石嘴头0!E7</f>
        <v>0</v>
      </c>
      <c r="F9" s="10">
        <f>石嘴头0!F7</f>
        <v>0</v>
      </c>
      <c r="G9" s="72">
        <f>石嘴头0!G7</f>
        <v>0</v>
      </c>
      <c r="H9" s="72">
        <f>石嘴头0!H7</f>
        <v>0</v>
      </c>
      <c r="I9" s="39">
        <v>22</v>
      </c>
      <c r="J9" s="74">
        <f>石嘴头0!J7</f>
        <v>0</v>
      </c>
      <c r="K9" s="39">
        <f>石嘴头0!K7</f>
        <v>120</v>
      </c>
      <c r="L9" s="39">
        <v>10</v>
      </c>
      <c r="M9" s="39">
        <f t="shared" si="0"/>
        <v>1200</v>
      </c>
      <c r="N9" s="39">
        <f>石嘴头0!N7</f>
        <v>60</v>
      </c>
      <c r="O9" s="39">
        <v>15</v>
      </c>
      <c r="P9" s="39">
        <f t="shared" si="1"/>
        <v>900</v>
      </c>
      <c r="Q9" s="39">
        <f t="shared" si="2"/>
        <v>2100</v>
      </c>
    </row>
    <row r="10" ht="16.2" customHeight="1" spans="1:17">
      <c r="A10" s="31">
        <v>8</v>
      </c>
      <c r="B10" s="10" t="s">
        <v>23</v>
      </c>
      <c r="C10" s="10">
        <v>0</v>
      </c>
      <c r="D10" s="64">
        <f>下桃坡村0!D9</f>
        <v>321</v>
      </c>
      <c r="E10" s="71">
        <f>下桃坡村0!E9</f>
        <v>304.95</v>
      </c>
      <c r="F10" s="10">
        <f>下桃坡村0!F9</f>
        <v>0</v>
      </c>
      <c r="G10" s="72">
        <f>下桃坡村0!G9</f>
        <v>0</v>
      </c>
      <c r="H10" s="72">
        <f>下桃坡村0!H9</f>
        <v>304.95</v>
      </c>
      <c r="I10" s="39">
        <v>22</v>
      </c>
      <c r="J10" s="74">
        <f>下桃坡村0!J9</f>
        <v>6709</v>
      </c>
      <c r="K10" s="39">
        <f>下桃坡村0!K9</f>
        <v>150</v>
      </c>
      <c r="L10" s="39">
        <v>10</v>
      </c>
      <c r="M10" s="39">
        <f t="shared" si="0"/>
        <v>1500</v>
      </c>
      <c r="N10" s="39">
        <f>下桃坡村0!N9</f>
        <v>35</v>
      </c>
      <c r="O10" s="39">
        <v>15</v>
      </c>
      <c r="P10" s="39">
        <f t="shared" si="1"/>
        <v>525</v>
      </c>
      <c r="Q10" s="39">
        <f t="shared" si="2"/>
        <v>8734</v>
      </c>
    </row>
    <row r="11" ht="16.2" customHeight="1" spans="1:17">
      <c r="A11" s="31">
        <v>9</v>
      </c>
      <c r="B11" s="10" t="s">
        <v>24</v>
      </c>
      <c r="C11" s="10">
        <f>川房0!C7</f>
        <v>4</v>
      </c>
      <c r="D11" s="65">
        <f>川房0!D7</f>
        <v>0</v>
      </c>
      <c r="E11" s="71">
        <f>川房0!E7</f>
        <v>0</v>
      </c>
      <c r="F11" s="10">
        <f>川房0!F7</f>
        <v>0</v>
      </c>
      <c r="G11" s="72">
        <f>川房0!G7</f>
        <v>0</v>
      </c>
      <c r="H11" s="72">
        <f>川房0!H7</f>
        <v>0</v>
      </c>
      <c r="I11" s="39">
        <v>22</v>
      </c>
      <c r="J11" s="74">
        <f>川房0!J7</f>
        <v>0</v>
      </c>
      <c r="K11" s="39">
        <f>川房0!K7</f>
        <v>80</v>
      </c>
      <c r="L11" s="39">
        <v>10</v>
      </c>
      <c r="M11" s="39">
        <f t="shared" si="0"/>
        <v>800</v>
      </c>
      <c r="N11" s="39">
        <f>川房0!N7</f>
        <v>45</v>
      </c>
      <c r="O11" s="39">
        <v>15</v>
      </c>
      <c r="P11" s="39">
        <f t="shared" si="1"/>
        <v>675</v>
      </c>
      <c r="Q11" s="39">
        <f t="shared" si="2"/>
        <v>1475</v>
      </c>
    </row>
    <row r="12" ht="16.2" customHeight="1" spans="1:17">
      <c r="A12" s="31">
        <v>10</v>
      </c>
      <c r="B12" s="10" t="s">
        <v>25</v>
      </c>
      <c r="C12" s="10">
        <f>上段村0!C10</f>
        <v>1</v>
      </c>
      <c r="D12" s="65">
        <f>上段村0!D10</f>
        <v>530</v>
      </c>
      <c r="E12" s="71">
        <f>上段村0!E10</f>
        <v>503.5</v>
      </c>
      <c r="F12" s="10">
        <f>上段村0!F10</f>
        <v>0</v>
      </c>
      <c r="G12" s="72">
        <f>上段村0!G10</f>
        <v>0</v>
      </c>
      <c r="H12" s="72">
        <f>上段村0!H10</f>
        <v>503.5</v>
      </c>
      <c r="I12" s="39">
        <v>22</v>
      </c>
      <c r="J12" s="74">
        <f>上段村0!J10</f>
        <v>11077</v>
      </c>
      <c r="K12" s="39">
        <f>上段村0!K10</f>
        <v>180</v>
      </c>
      <c r="L12" s="39">
        <v>10</v>
      </c>
      <c r="M12" s="39">
        <f t="shared" si="0"/>
        <v>1800</v>
      </c>
      <c r="N12" s="39">
        <f>上段村0!N10</f>
        <v>120</v>
      </c>
      <c r="O12" s="39">
        <v>15</v>
      </c>
      <c r="P12" s="39">
        <f t="shared" si="1"/>
        <v>1800</v>
      </c>
      <c r="Q12" s="39">
        <f t="shared" si="2"/>
        <v>14677</v>
      </c>
    </row>
    <row r="13" ht="16.2" customHeight="1" spans="1:17">
      <c r="A13" s="31">
        <v>11</v>
      </c>
      <c r="B13" s="10" t="s">
        <v>26</v>
      </c>
      <c r="C13" s="10">
        <f>黄北坪村0!C5</f>
        <v>0</v>
      </c>
      <c r="D13" s="64">
        <f>黄北坪村0!D5</f>
        <v>0</v>
      </c>
      <c r="E13" s="71">
        <f>黄北坪村0!E5</f>
        <v>0</v>
      </c>
      <c r="F13" s="10">
        <f>黄北坪村0!F5</f>
        <v>0</v>
      </c>
      <c r="G13" s="72">
        <f>黄北坪村0!G5</f>
        <v>0</v>
      </c>
      <c r="H13" s="72">
        <f>黄北坪村0!H5</f>
        <v>0</v>
      </c>
      <c r="I13" s="39">
        <v>22</v>
      </c>
      <c r="J13" s="74">
        <f>黄北坪村0!J5</f>
        <v>0</v>
      </c>
      <c r="K13" s="39">
        <f>黄北坪村0!K5</f>
        <v>190</v>
      </c>
      <c r="L13" s="39">
        <v>10</v>
      </c>
      <c r="M13" s="39">
        <f t="shared" si="0"/>
        <v>1900</v>
      </c>
      <c r="N13" s="39">
        <f>黄北坪村0!N5</f>
        <v>0</v>
      </c>
      <c r="O13" s="39">
        <v>15</v>
      </c>
      <c r="P13" s="39">
        <f t="shared" si="1"/>
        <v>0</v>
      </c>
      <c r="Q13" s="39">
        <f t="shared" si="2"/>
        <v>1900</v>
      </c>
    </row>
    <row r="14" ht="16.2" customHeight="1" spans="1:17">
      <c r="A14" s="31">
        <v>12</v>
      </c>
      <c r="B14" s="10" t="s">
        <v>27</v>
      </c>
      <c r="C14" s="10">
        <f>枣林0!C4</f>
        <v>1</v>
      </c>
      <c r="D14" s="64">
        <f>枣林0!D4</f>
        <v>0</v>
      </c>
      <c r="E14" s="71">
        <f>枣林0!E4</f>
        <v>0</v>
      </c>
      <c r="F14" s="10">
        <f>枣林0!F4</f>
        <v>0</v>
      </c>
      <c r="G14" s="72">
        <f>枣林0!G4</f>
        <v>0</v>
      </c>
      <c r="H14" s="72">
        <f>枣林0!H4</f>
        <v>0</v>
      </c>
      <c r="I14" s="39">
        <v>22</v>
      </c>
      <c r="J14" s="74">
        <f>枣林0!J4</f>
        <v>0</v>
      </c>
      <c r="K14" s="39">
        <f>枣林0!K4</f>
        <v>160</v>
      </c>
      <c r="L14" s="39">
        <v>10</v>
      </c>
      <c r="M14" s="39">
        <f t="shared" si="0"/>
        <v>1600</v>
      </c>
      <c r="N14" s="39">
        <f>枣林0!N4</f>
        <v>120</v>
      </c>
      <c r="O14" s="39">
        <v>15</v>
      </c>
      <c r="P14" s="39">
        <f t="shared" si="1"/>
        <v>1800</v>
      </c>
      <c r="Q14" s="39">
        <f t="shared" si="2"/>
        <v>3400</v>
      </c>
    </row>
    <row r="15" ht="16.2" customHeight="1" spans="1:17">
      <c r="A15" s="31">
        <v>13</v>
      </c>
      <c r="B15" s="10" t="s">
        <v>28</v>
      </c>
      <c r="C15" s="10">
        <f>上马峪0!C5</f>
        <v>0</v>
      </c>
      <c r="D15" s="64">
        <f>上马峪0!D5</f>
        <v>0</v>
      </c>
      <c r="E15" s="71">
        <f>上马峪0!E5</f>
        <v>0</v>
      </c>
      <c r="F15" s="10">
        <f>上马峪0!F5</f>
        <v>0</v>
      </c>
      <c r="G15" s="72">
        <f>上马峪0!G5</f>
        <v>0</v>
      </c>
      <c r="H15" s="72">
        <f>上马峪0!H5</f>
        <v>0</v>
      </c>
      <c r="I15" s="39">
        <v>22</v>
      </c>
      <c r="J15" s="74">
        <f>上马峪0!J5</f>
        <v>0</v>
      </c>
      <c r="K15" s="39">
        <f>上马峪0!K5</f>
        <v>180</v>
      </c>
      <c r="L15" s="39">
        <v>10</v>
      </c>
      <c r="M15" s="39">
        <f t="shared" ref="M15:M27" si="3">K15*L15</f>
        <v>1800</v>
      </c>
      <c r="N15" s="39">
        <f>上马峪0!N5</f>
        <v>50</v>
      </c>
      <c r="O15" s="39">
        <v>15</v>
      </c>
      <c r="P15" s="39">
        <f t="shared" ref="P15:P27" si="4">N15*O15</f>
        <v>750</v>
      </c>
      <c r="Q15" s="39">
        <f t="shared" ref="Q15:Q27" si="5">ROUND(J15+M15+P15,0)</f>
        <v>2550</v>
      </c>
    </row>
    <row r="16" ht="16.2" customHeight="1" spans="1:17">
      <c r="A16" s="31">
        <v>14</v>
      </c>
      <c r="B16" s="10" t="s">
        <v>29</v>
      </c>
      <c r="C16" s="10">
        <f>槐疙瘩0!C8</f>
        <v>1</v>
      </c>
      <c r="D16" s="64">
        <f>槐疙瘩0!D8</f>
        <v>0</v>
      </c>
      <c r="E16" s="71">
        <f>槐疙瘩0!E8</f>
        <v>0</v>
      </c>
      <c r="F16" s="10">
        <f>槐疙瘩0!F8</f>
        <v>12</v>
      </c>
      <c r="G16" s="72">
        <f>槐疙瘩0!G8</f>
        <v>0</v>
      </c>
      <c r="H16" s="72">
        <f>槐疙瘩0!H8</f>
        <v>0</v>
      </c>
      <c r="I16" s="39">
        <v>22</v>
      </c>
      <c r="J16" s="74">
        <f>槐疙瘩0!J8</f>
        <v>0</v>
      </c>
      <c r="K16" s="39">
        <f>槐疙瘩0!K8</f>
        <v>150</v>
      </c>
      <c r="L16" s="39">
        <v>10</v>
      </c>
      <c r="M16" s="39">
        <f t="shared" si="3"/>
        <v>1500</v>
      </c>
      <c r="N16" s="39">
        <f>槐疙瘩0!N8</f>
        <v>180</v>
      </c>
      <c r="O16" s="39">
        <v>15</v>
      </c>
      <c r="P16" s="39">
        <f t="shared" si="4"/>
        <v>2700</v>
      </c>
      <c r="Q16" s="39">
        <f t="shared" si="5"/>
        <v>4200</v>
      </c>
    </row>
    <row r="17" ht="16.2" customHeight="1" spans="1:17">
      <c r="A17" s="31">
        <v>15</v>
      </c>
      <c r="B17" s="66" t="s">
        <v>30</v>
      </c>
      <c r="C17" s="66">
        <f>宋家庄0!C5</f>
        <v>1</v>
      </c>
      <c r="D17" s="67">
        <f>宋家庄0!D5</f>
        <v>0</v>
      </c>
      <c r="E17" s="71">
        <f>宋家庄0!E5</f>
        <v>0</v>
      </c>
      <c r="F17" s="38">
        <f>宋家庄0!F5</f>
        <v>0</v>
      </c>
      <c r="G17" s="72">
        <f>宋家庄0!G5</f>
        <v>0</v>
      </c>
      <c r="H17" s="72">
        <f>宋家庄0!H5</f>
        <v>0</v>
      </c>
      <c r="I17" s="39">
        <v>22</v>
      </c>
      <c r="J17" s="74">
        <f>宋家庄0!J5</f>
        <v>0</v>
      </c>
      <c r="K17" s="39">
        <f>宋家庄0!K5</f>
        <v>130</v>
      </c>
      <c r="L17" s="39">
        <v>10</v>
      </c>
      <c r="M17" s="39">
        <f t="shared" si="3"/>
        <v>1300</v>
      </c>
      <c r="N17" s="39">
        <f>宋家庄0!N5</f>
        <v>115</v>
      </c>
      <c r="O17" s="39">
        <v>15</v>
      </c>
      <c r="P17" s="39">
        <f t="shared" si="4"/>
        <v>1725</v>
      </c>
      <c r="Q17" s="39">
        <f t="shared" si="5"/>
        <v>3025</v>
      </c>
    </row>
    <row r="18" ht="16.2" customHeight="1" spans="1:17">
      <c r="A18" s="31">
        <v>16</v>
      </c>
      <c r="B18" s="66" t="s">
        <v>31</v>
      </c>
      <c r="C18" s="66">
        <v>0</v>
      </c>
      <c r="D18" s="67">
        <f>东沟村0!D5</f>
        <v>0</v>
      </c>
      <c r="E18" s="71">
        <f>东沟村0!E5</f>
        <v>0</v>
      </c>
      <c r="F18" s="38">
        <f>东沟村0!F5</f>
        <v>0</v>
      </c>
      <c r="G18" s="72">
        <f>东沟村0!G5</f>
        <v>0</v>
      </c>
      <c r="H18" s="72">
        <f>东沟村0!H5</f>
        <v>0</v>
      </c>
      <c r="I18" s="39">
        <v>22</v>
      </c>
      <c r="J18" s="74">
        <f>东沟村0!J5</f>
        <v>0</v>
      </c>
      <c r="K18" s="39">
        <f>东沟村0!K5</f>
        <v>260</v>
      </c>
      <c r="L18" s="39">
        <v>10</v>
      </c>
      <c r="M18" s="39">
        <f t="shared" si="3"/>
        <v>2600</v>
      </c>
      <c r="N18" s="39">
        <f>东沟村0!N5</f>
        <v>35</v>
      </c>
      <c r="O18" s="39">
        <v>15</v>
      </c>
      <c r="P18" s="39">
        <f t="shared" si="4"/>
        <v>525</v>
      </c>
      <c r="Q18" s="39">
        <f t="shared" si="5"/>
        <v>3125</v>
      </c>
    </row>
    <row r="19" ht="16.2" customHeight="1" spans="1:17">
      <c r="A19" s="31">
        <v>17</v>
      </c>
      <c r="B19" s="66" t="s">
        <v>32</v>
      </c>
      <c r="C19" s="66">
        <v>0</v>
      </c>
      <c r="D19" s="67">
        <f>了丝坡0!D6</f>
        <v>0</v>
      </c>
      <c r="E19" s="71">
        <f>了丝坡0!E6</f>
        <v>0</v>
      </c>
      <c r="F19" s="38">
        <f>了丝坡0!F6</f>
        <v>0</v>
      </c>
      <c r="G19" s="72">
        <f>了丝坡0!G6</f>
        <v>0</v>
      </c>
      <c r="H19" s="72">
        <f>了丝坡0!H6</f>
        <v>0</v>
      </c>
      <c r="I19" s="39">
        <v>22</v>
      </c>
      <c r="J19" s="74">
        <f>了丝坡0!J6</f>
        <v>0</v>
      </c>
      <c r="K19" s="39">
        <f>了丝坡0!K6</f>
        <v>60</v>
      </c>
      <c r="L19" s="39">
        <v>10</v>
      </c>
      <c r="M19" s="39">
        <f t="shared" si="3"/>
        <v>600</v>
      </c>
      <c r="N19" s="39">
        <f>了丝坡0!N6</f>
        <v>75</v>
      </c>
      <c r="O19" s="39">
        <v>15</v>
      </c>
      <c r="P19" s="39">
        <f t="shared" si="4"/>
        <v>1125</v>
      </c>
      <c r="Q19" s="39">
        <f t="shared" si="5"/>
        <v>1725</v>
      </c>
    </row>
    <row r="20" ht="16.2" customHeight="1" spans="1:17">
      <c r="A20" s="31">
        <v>18</v>
      </c>
      <c r="B20" s="66" t="s">
        <v>33</v>
      </c>
      <c r="C20" s="66">
        <v>2</v>
      </c>
      <c r="D20" s="67">
        <f>长沙村0!D5</f>
        <v>179</v>
      </c>
      <c r="E20" s="71">
        <f>长沙村0!E5</f>
        <v>170.05</v>
      </c>
      <c r="F20" s="38">
        <v>0</v>
      </c>
      <c r="G20" s="72">
        <v>0</v>
      </c>
      <c r="H20" s="72">
        <f>长沙村0!H5</f>
        <v>170.05</v>
      </c>
      <c r="I20" s="39">
        <v>22</v>
      </c>
      <c r="J20" s="74">
        <f>长沙村0!J5</f>
        <v>3741</v>
      </c>
      <c r="K20" s="39">
        <f>长沙村0!K5</f>
        <v>580</v>
      </c>
      <c r="L20" s="39">
        <v>10</v>
      </c>
      <c r="M20" s="39">
        <f t="shared" si="3"/>
        <v>5800</v>
      </c>
      <c r="N20" s="39">
        <f>长沙村0!N5</f>
        <v>325</v>
      </c>
      <c r="O20" s="39">
        <v>15</v>
      </c>
      <c r="P20" s="39">
        <f t="shared" si="4"/>
        <v>4875</v>
      </c>
      <c r="Q20" s="39">
        <f t="shared" si="5"/>
        <v>14416</v>
      </c>
    </row>
    <row r="21" ht="16.2" customHeight="1" spans="1:17">
      <c r="A21" s="31">
        <v>19</v>
      </c>
      <c r="B21" s="66" t="s">
        <v>34</v>
      </c>
      <c r="C21" s="66">
        <f>上桃坡0!C5</f>
        <v>0</v>
      </c>
      <c r="D21" s="67">
        <f>上桃坡0!D5</f>
        <v>0</v>
      </c>
      <c r="E21" s="71">
        <f>上桃坡0!E5</f>
        <v>0</v>
      </c>
      <c r="F21" s="38">
        <f>上桃坡0!F5</f>
        <v>0</v>
      </c>
      <c r="G21" s="72">
        <f>上桃坡0!G5</f>
        <v>0</v>
      </c>
      <c r="H21" s="72">
        <f>上桃坡0!H5</f>
        <v>0</v>
      </c>
      <c r="I21" s="39">
        <v>22</v>
      </c>
      <c r="J21" s="74">
        <f>上桃坡0!J5</f>
        <v>0</v>
      </c>
      <c r="K21" s="39">
        <f>上桃坡0!K5</f>
        <v>60</v>
      </c>
      <c r="L21" s="39">
        <v>10</v>
      </c>
      <c r="M21" s="39">
        <f t="shared" si="3"/>
        <v>600</v>
      </c>
      <c r="N21" s="39">
        <f>上桃坡0!N5</f>
        <v>45</v>
      </c>
      <c r="O21" s="39">
        <v>15</v>
      </c>
      <c r="P21" s="39">
        <f t="shared" si="4"/>
        <v>675</v>
      </c>
      <c r="Q21" s="39">
        <f t="shared" si="5"/>
        <v>1275</v>
      </c>
    </row>
    <row r="22" ht="16.2" customHeight="1" spans="1:17">
      <c r="A22" s="31">
        <v>20</v>
      </c>
      <c r="B22" s="66" t="s">
        <v>35</v>
      </c>
      <c r="C22" s="66">
        <f>白草坪0!C4</f>
        <v>0</v>
      </c>
      <c r="D22" s="67">
        <f>白草坪0!D4</f>
        <v>0</v>
      </c>
      <c r="E22" s="71">
        <f>白草坪0!E4</f>
        <v>0</v>
      </c>
      <c r="F22" s="38">
        <f>白草坪0!F4</f>
        <v>0</v>
      </c>
      <c r="G22" s="72">
        <f>白草坪0!G4</f>
        <v>0</v>
      </c>
      <c r="H22" s="72">
        <f>白草坪0!H4</f>
        <v>0</v>
      </c>
      <c r="I22" s="39">
        <v>22</v>
      </c>
      <c r="J22" s="74">
        <f>白草坪0!J4</f>
        <v>0</v>
      </c>
      <c r="K22" s="39">
        <f>白草坪0!K4</f>
        <v>10</v>
      </c>
      <c r="L22" s="39">
        <v>10</v>
      </c>
      <c r="M22" s="39">
        <f t="shared" si="3"/>
        <v>100</v>
      </c>
      <c r="N22" s="39">
        <f>白草坪0!N4</f>
        <v>50</v>
      </c>
      <c r="O22" s="39">
        <v>15</v>
      </c>
      <c r="P22" s="39">
        <f t="shared" si="4"/>
        <v>750</v>
      </c>
      <c r="Q22" s="39">
        <f t="shared" si="5"/>
        <v>850</v>
      </c>
    </row>
    <row r="23" ht="16.2" customHeight="1" spans="1:17">
      <c r="A23" s="31">
        <v>21</v>
      </c>
      <c r="B23" s="66" t="s">
        <v>36</v>
      </c>
      <c r="C23" s="66">
        <f>中马峪0!C5</f>
        <v>0</v>
      </c>
      <c r="D23" s="67">
        <f>中马峪0!D5</f>
        <v>0</v>
      </c>
      <c r="E23" s="71">
        <f>中马峪0!E5</f>
        <v>0</v>
      </c>
      <c r="F23" s="38">
        <f>中马峪0!F5</f>
        <v>0</v>
      </c>
      <c r="G23" s="72">
        <f>中马峪0!G5</f>
        <v>0</v>
      </c>
      <c r="H23" s="72">
        <f>中马峪0!H5</f>
        <v>0</v>
      </c>
      <c r="I23" s="39">
        <v>22</v>
      </c>
      <c r="J23" s="74">
        <f>中马峪0!J5</f>
        <v>0</v>
      </c>
      <c r="K23" s="39">
        <f>中马峪0!K5</f>
        <v>380</v>
      </c>
      <c r="L23" s="39">
        <v>10</v>
      </c>
      <c r="M23" s="39">
        <f t="shared" si="3"/>
        <v>3800</v>
      </c>
      <c r="N23" s="39">
        <f>中马峪0!N5</f>
        <v>20</v>
      </c>
      <c r="O23" s="39">
        <v>15</v>
      </c>
      <c r="P23" s="39">
        <f t="shared" si="4"/>
        <v>300</v>
      </c>
      <c r="Q23" s="39">
        <f t="shared" si="5"/>
        <v>4100</v>
      </c>
    </row>
    <row r="24" ht="16.2" customHeight="1" spans="1:17">
      <c r="A24" s="31">
        <v>22</v>
      </c>
      <c r="B24" s="66" t="s">
        <v>37</v>
      </c>
      <c r="C24" s="66">
        <f>下马峪0!C5</f>
        <v>0</v>
      </c>
      <c r="D24" s="67">
        <f>下马峪0!D5</f>
        <v>0</v>
      </c>
      <c r="E24" s="71">
        <f>下马峪0!E5</f>
        <v>0</v>
      </c>
      <c r="F24" s="38">
        <f>下马峪0!F5</f>
        <v>0</v>
      </c>
      <c r="G24" s="72">
        <f>下马峪0!G5</f>
        <v>0</v>
      </c>
      <c r="H24" s="72">
        <f>下马峪0!H5</f>
        <v>0</v>
      </c>
      <c r="I24" s="39">
        <v>22</v>
      </c>
      <c r="J24" s="74">
        <f>下马峪0!J5</f>
        <v>0</v>
      </c>
      <c r="K24" s="39">
        <f>下马峪0!K5</f>
        <v>485</v>
      </c>
      <c r="L24" s="39">
        <v>10</v>
      </c>
      <c r="M24" s="39">
        <f t="shared" si="3"/>
        <v>4850</v>
      </c>
      <c r="N24" s="39">
        <f>下马峪0!N5</f>
        <v>25</v>
      </c>
      <c r="O24" s="39">
        <v>15</v>
      </c>
      <c r="P24" s="39">
        <f t="shared" si="4"/>
        <v>375</v>
      </c>
      <c r="Q24" s="39">
        <f t="shared" si="5"/>
        <v>5225</v>
      </c>
    </row>
    <row r="25" ht="16.2" customHeight="1" spans="1:17">
      <c r="A25" s="31">
        <v>23</v>
      </c>
      <c r="B25" s="66" t="s">
        <v>38</v>
      </c>
      <c r="C25" s="66">
        <f>东马峪0!C9</f>
        <v>0</v>
      </c>
      <c r="D25" s="67">
        <f>东马峪0!D9</f>
        <v>0</v>
      </c>
      <c r="E25" s="71">
        <f>东马峪0!E9</f>
        <v>0</v>
      </c>
      <c r="F25" s="38">
        <f>东马峪0!F9</f>
        <v>0</v>
      </c>
      <c r="G25" s="72">
        <f>东马峪0!G9</f>
        <v>0</v>
      </c>
      <c r="H25" s="72">
        <f>东马峪0!H9</f>
        <v>0</v>
      </c>
      <c r="I25" s="39">
        <v>22</v>
      </c>
      <c r="J25" s="74">
        <v>0</v>
      </c>
      <c r="K25" s="39">
        <f>东马峪0!K9</f>
        <v>20</v>
      </c>
      <c r="L25" s="39">
        <v>10</v>
      </c>
      <c r="M25" s="39">
        <f t="shared" si="3"/>
        <v>200</v>
      </c>
      <c r="N25" s="39">
        <f>东马峪0!N9</f>
        <v>20</v>
      </c>
      <c r="O25" s="39">
        <v>15</v>
      </c>
      <c r="P25" s="39">
        <f t="shared" si="4"/>
        <v>300</v>
      </c>
      <c r="Q25" s="39">
        <f t="shared" si="5"/>
        <v>500</v>
      </c>
    </row>
    <row r="26" ht="16.2" customHeight="1" spans="1:17">
      <c r="A26" s="31">
        <v>24</v>
      </c>
      <c r="B26" s="68" t="s">
        <v>39</v>
      </c>
      <c r="C26" s="68">
        <f>松会0!C4</f>
        <v>0</v>
      </c>
      <c r="D26" s="67">
        <f>松会0!D4</f>
        <v>0</v>
      </c>
      <c r="E26" s="71">
        <f>松会0!E4</f>
        <v>0</v>
      </c>
      <c r="F26" s="38">
        <f>松会0!F4</f>
        <v>0</v>
      </c>
      <c r="G26" s="72">
        <f>松会0!G4</f>
        <v>0</v>
      </c>
      <c r="H26" s="72">
        <f>松会0!H4</f>
        <v>0</v>
      </c>
      <c r="I26" s="39">
        <v>22</v>
      </c>
      <c r="J26" s="74">
        <f>松会0!J4</f>
        <v>0</v>
      </c>
      <c r="K26" s="39">
        <f>松会0!K4</f>
        <v>160</v>
      </c>
      <c r="L26" s="39">
        <v>10</v>
      </c>
      <c r="M26" s="39">
        <f t="shared" si="3"/>
        <v>1600</v>
      </c>
      <c r="N26" s="39">
        <f>松会0!N4</f>
        <v>65</v>
      </c>
      <c r="O26" s="39">
        <v>15</v>
      </c>
      <c r="P26" s="39">
        <f t="shared" si="4"/>
        <v>975</v>
      </c>
      <c r="Q26" s="39">
        <f t="shared" si="5"/>
        <v>2575</v>
      </c>
    </row>
    <row r="27" ht="16.2" customHeight="1" spans="1:17">
      <c r="A27" s="69" t="s">
        <v>40</v>
      </c>
      <c r="B27" s="36">
        <f>A26</f>
        <v>24</v>
      </c>
      <c r="C27" s="28">
        <f>SUM(C3:C26)</f>
        <v>12</v>
      </c>
      <c r="D27" s="70">
        <f>SUM(D3:D26)</f>
        <v>1030</v>
      </c>
      <c r="E27" s="70">
        <f>D27*0.95</f>
        <v>978.5</v>
      </c>
      <c r="F27" s="28">
        <f>SUM(F3:F26)</f>
        <v>12</v>
      </c>
      <c r="G27" s="70">
        <f>F27*1.53</f>
        <v>18.36</v>
      </c>
      <c r="H27" s="70">
        <f>E27+G27</f>
        <v>996.86</v>
      </c>
      <c r="I27" s="28"/>
      <c r="J27" s="75">
        <f>SUM(J3:J26)</f>
        <v>21527</v>
      </c>
      <c r="K27" s="76">
        <f>SUM(K3:K26)</f>
        <v>4680</v>
      </c>
      <c r="L27" s="76"/>
      <c r="M27" s="75">
        <f>SUM(M3:M26)</f>
        <v>46800</v>
      </c>
      <c r="N27" s="76">
        <f>SUM(N3:N26)</f>
        <v>2405</v>
      </c>
      <c r="O27" s="76"/>
      <c r="P27" s="75">
        <f>SUM(P3:P26)</f>
        <v>36075</v>
      </c>
      <c r="Q27" s="75">
        <f>SUM(Q3:Q26)</f>
        <v>104402</v>
      </c>
    </row>
    <row r="28" ht="21" customHeight="1"/>
    <row r="29" ht="21" customHeight="1" spans="14:14">
      <c r="N29" s="60">
        <f>J27+M27+P27</f>
        <v>104402</v>
      </c>
    </row>
  </sheetData>
  <mergeCells count="1">
    <mergeCell ref="A1:Q1"/>
  </mergeCells>
  <pageMargins left="0.700694444444445" right="0.700694444444445" top="0.751388888888889" bottom="0.751388888888889" header="0.298611111111111" footer="0.298611111111111"/>
  <pageSetup paperSize="9" scale="75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zoomScale="85" zoomScaleNormal="85" workbookViewId="0">
      <selection activeCell="J14" sqref="J14"/>
    </sheetView>
  </sheetViews>
  <sheetFormatPr defaultColWidth="9" defaultRowHeight="21" customHeight="1" outlineLevelRow="6"/>
  <cols>
    <col min="1" max="3" width="9.10833333333333" style="1" customWidth="1"/>
    <col min="4" max="4" width="13.7833333333333" style="1" customWidth="1"/>
    <col min="5" max="5" width="15.3333333333333" style="1" customWidth="1"/>
    <col min="6" max="6" width="10.5416666666667" style="1" customWidth="1"/>
    <col min="7" max="7" width="12" style="1" customWidth="1"/>
    <col min="8" max="8" width="11.875" style="1" customWidth="1"/>
    <col min="9" max="9" width="8.33333333333333" style="1" customWidth="1"/>
    <col min="10" max="10" width="12" style="1" customWidth="1"/>
    <col min="11" max="11" width="9.61666666666667" style="1" customWidth="1"/>
    <col min="12" max="12" width="7.80833333333333" style="1" customWidth="1"/>
    <col min="13" max="13" width="11.5416666666667" style="1" customWidth="1"/>
    <col min="14" max="14" width="9.83333333333333" style="1" customWidth="1"/>
    <col min="15" max="15" width="7.16666666666667" style="1" customWidth="1"/>
    <col min="16" max="16" width="9" style="1"/>
    <col min="17" max="17" width="10.275" style="1"/>
    <col min="18" max="16384" width="9" style="1"/>
  </cols>
  <sheetData>
    <row r="1" ht="25.5" spans="1:17">
      <c r="A1" s="2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15.6" customHeight="1" spans="1:17">
      <c r="A3" s="4">
        <v>1</v>
      </c>
      <c r="B3" s="4" t="s">
        <v>47</v>
      </c>
      <c r="C3" s="47"/>
      <c r="D3" s="47"/>
      <c r="E3" s="4">
        <f>ROUND(D3*0.95,2)</f>
        <v>0</v>
      </c>
      <c r="F3" s="10"/>
      <c r="G3" s="11">
        <f>F3*1.53</f>
        <v>0</v>
      </c>
      <c r="H3" s="11">
        <f>ROUND(E3+G3,2)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15.6" customHeight="1" spans="1:17">
      <c r="A4" s="4">
        <v>2</v>
      </c>
      <c r="B4" s="4" t="s">
        <v>47</v>
      </c>
      <c r="C4" s="47"/>
      <c r="D4" s="47"/>
      <c r="E4" s="4">
        <f>ROUND(D4*0.95,2)</f>
        <v>0</v>
      </c>
      <c r="F4" s="10"/>
      <c r="G4" s="11"/>
      <c r="H4" s="11">
        <f>ROUND(E4+G4,2)</f>
        <v>0</v>
      </c>
      <c r="I4" s="11">
        <v>22</v>
      </c>
      <c r="J4" s="11">
        <f>ROUND(H4*I4,0)</f>
        <v>0</v>
      </c>
      <c r="K4" s="11"/>
      <c r="L4" s="11"/>
      <c r="M4" s="11"/>
      <c r="N4" s="11"/>
      <c r="O4" s="11"/>
      <c r="P4" s="11"/>
      <c r="Q4" s="11"/>
    </row>
    <row r="5" ht="15.6" customHeight="1" spans="1:17">
      <c r="A5" s="4">
        <v>3</v>
      </c>
      <c r="B5" s="4" t="s">
        <v>47</v>
      </c>
      <c r="C5" s="47"/>
      <c r="D5" s="47"/>
      <c r="E5" s="4">
        <f>ROUND(D5*0.95,2)</f>
        <v>0</v>
      </c>
      <c r="F5" s="10"/>
      <c r="G5" s="11"/>
      <c r="H5" s="11">
        <f>ROUND(E5+G5,2)</f>
        <v>0</v>
      </c>
      <c r="I5" s="11">
        <v>22</v>
      </c>
      <c r="J5" s="11">
        <f>ROUND(H5*I5,0)</f>
        <v>0</v>
      </c>
      <c r="K5" s="11"/>
      <c r="L5" s="11"/>
      <c r="M5" s="11"/>
      <c r="N5" s="11"/>
      <c r="O5" s="11"/>
      <c r="P5" s="11"/>
      <c r="Q5" s="11"/>
    </row>
    <row r="6" ht="15.6" customHeight="1" spans="1:17">
      <c r="A6" s="4">
        <v>4</v>
      </c>
      <c r="B6" s="4" t="s">
        <v>47</v>
      </c>
      <c r="C6" s="47"/>
      <c r="D6" s="47"/>
      <c r="E6" s="4">
        <f>ROUND(D6*0.95,2)</f>
        <v>0</v>
      </c>
      <c r="F6" s="10"/>
      <c r="G6" s="11"/>
      <c r="H6" s="11">
        <f>ROUND(E6+G6,2)</f>
        <v>0</v>
      </c>
      <c r="I6" s="11">
        <v>22</v>
      </c>
      <c r="J6" s="11">
        <f>ROUND(H6*I6,0)</f>
        <v>0</v>
      </c>
      <c r="K6" s="11"/>
      <c r="L6" s="11"/>
      <c r="M6" s="11"/>
      <c r="N6" s="11"/>
      <c r="O6" s="11"/>
      <c r="P6" s="11"/>
      <c r="Q6" s="11"/>
    </row>
    <row r="7" ht="15.6" customHeight="1" spans="1:17">
      <c r="A7" s="6" t="s">
        <v>40</v>
      </c>
      <c r="B7" s="7"/>
      <c r="C7" s="8">
        <v>4</v>
      </c>
      <c r="D7" s="9">
        <f>SUM(D3:D6)</f>
        <v>0</v>
      </c>
      <c r="E7" s="9">
        <f>SUM(E3:E6)</f>
        <v>0</v>
      </c>
      <c r="F7" s="9">
        <f>SUM(F3:F6)</f>
        <v>0</v>
      </c>
      <c r="G7" s="9">
        <f>SUM(G3:G6)</f>
        <v>0</v>
      </c>
      <c r="H7" s="9">
        <f>SUM(H3:H6)</f>
        <v>0</v>
      </c>
      <c r="I7" s="12"/>
      <c r="J7" s="9">
        <f>SUM(J3:J6)</f>
        <v>0</v>
      </c>
      <c r="K7" s="12">
        <v>80</v>
      </c>
      <c r="L7" s="12">
        <v>10</v>
      </c>
      <c r="M7" s="12">
        <f>K7*L7</f>
        <v>800</v>
      </c>
      <c r="N7" s="12">
        <v>45</v>
      </c>
      <c r="O7" s="12">
        <v>15</v>
      </c>
      <c r="P7" s="12">
        <f>N7*O7</f>
        <v>675</v>
      </c>
      <c r="Q7" s="12">
        <f>J7+M7+P7</f>
        <v>1475</v>
      </c>
    </row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77" zoomScaleNormal="77" workbookViewId="0">
      <selection activeCell="N12" sqref="N12"/>
    </sheetView>
  </sheetViews>
  <sheetFormatPr defaultColWidth="9" defaultRowHeight="14.25"/>
  <cols>
    <col min="1" max="3" width="9" style="17"/>
    <col min="4" max="4" width="14" style="17" customWidth="1"/>
    <col min="5" max="5" width="15.3333333333333" style="17" customWidth="1"/>
    <col min="6" max="6" width="11.9083333333333" style="17" customWidth="1"/>
    <col min="7" max="7" width="11.725" style="17" customWidth="1"/>
    <col min="8" max="8" width="13.5583333333333" style="17" customWidth="1"/>
    <col min="9" max="9" width="8.61666666666667" style="17" customWidth="1"/>
    <col min="10" max="10" width="9" style="17"/>
    <col min="11" max="11" width="10.275" style="17" customWidth="1"/>
    <col min="12" max="12" width="9" style="17"/>
    <col min="13" max="13" width="10.8666666666667" style="17" customWidth="1"/>
    <col min="14" max="16" width="9" style="17"/>
    <col min="17" max="17" width="9.18333333333333" style="17"/>
    <col min="18" max="16384" width="9" style="17"/>
  </cols>
  <sheetData>
    <row r="1" ht="25.5" spans="1:17">
      <c r="A1" s="30" t="s">
        <v>25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ht="66" spans="1:17">
      <c r="A2" s="15" t="s">
        <v>1</v>
      </c>
      <c r="B2" s="15" t="s">
        <v>42</v>
      </c>
      <c r="C2" s="15" t="s">
        <v>43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31.8" customHeight="1" spans="1:17">
      <c r="A3" s="31">
        <v>1</v>
      </c>
      <c r="B3" s="31" t="s">
        <v>25</v>
      </c>
      <c r="C3" s="47" t="s">
        <v>48</v>
      </c>
      <c r="D3" s="47">
        <v>120</v>
      </c>
      <c r="E3" s="31">
        <f t="shared" ref="E3:E9" si="0">ROUND(D3*0.95,2)</f>
        <v>114</v>
      </c>
      <c r="F3" s="10"/>
      <c r="G3" s="39"/>
      <c r="H3" s="39">
        <f t="shared" ref="H3:H9" si="1">ROUND(E3+G3,2)</f>
        <v>114</v>
      </c>
      <c r="I3" s="39">
        <v>22</v>
      </c>
      <c r="J3" s="39">
        <f t="shared" ref="J3:J9" si="2">ROUND(H3*I3,0)</f>
        <v>2508</v>
      </c>
      <c r="K3" s="39"/>
      <c r="L3" s="39"/>
      <c r="M3" s="39"/>
      <c r="N3" s="39"/>
      <c r="O3" s="39"/>
      <c r="P3" s="39"/>
      <c r="Q3" s="39"/>
    </row>
    <row r="4" ht="31.8" customHeight="1" spans="1:17">
      <c r="A4" s="31">
        <v>2</v>
      </c>
      <c r="B4" s="31" t="s">
        <v>25</v>
      </c>
      <c r="C4" s="48" t="s">
        <v>49</v>
      </c>
      <c r="D4" s="47">
        <v>40</v>
      </c>
      <c r="E4" s="31">
        <f t="shared" si="0"/>
        <v>38</v>
      </c>
      <c r="F4" s="10"/>
      <c r="G4" s="39"/>
      <c r="H4" s="39">
        <f t="shared" si="1"/>
        <v>38</v>
      </c>
      <c r="I4" s="39">
        <v>22</v>
      </c>
      <c r="J4" s="39">
        <f t="shared" si="2"/>
        <v>836</v>
      </c>
      <c r="K4" s="39"/>
      <c r="L4" s="39"/>
      <c r="M4" s="39"/>
      <c r="N4" s="39"/>
      <c r="O4" s="39"/>
      <c r="P4" s="39"/>
      <c r="Q4" s="39"/>
    </row>
    <row r="5" ht="31.8" customHeight="1" spans="1:17">
      <c r="A5" s="31">
        <v>3</v>
      </c>
      <c r="B5" s="31" t="s">
        <v>25</v>
      </c>
      <c r="C5" s="48" t="s">
        <v>50</v>
      </c>
      <c r="D5" s="47">
        <v>80</v>
      </c>
      <c r="E5" s="31">
        <f t="shared" si="0"/>
        <v>76</v>
      </c>
      <c r="F5" s="10"/>
      <c r="G5" s="39"/>
      <c r="H5" s="39">
        <f t="shared" si="1"/>
        <v>76</v>
      </c>
      <c r="I5" s="39">
        <v>22</v>
      </c>
      <c r="J5" s="39">
        <f t="shared" si="2"/>
        <v>1672</v>
      </c>
      <c r="K5" s="39"/>
      <c r="L5" s="39"/>
      <c r="M5" s="39"/>
      <c r="N5" s="39"/>
      <c r="O5" s="39"/>
      <c r="P5" s="39"/>
      <c r="Q5" s="39"/>
    </row>
    <row r="6" ht="31.8" customHeight="1" spans="1:17">
      <c r="A6" s="31">
        <v>4</v>
      </c>
      <c r="B6" s="31" t="s">
        <v>25</v>
      </c>
      <c r="C6" s="48" t="s">
        <v>51</v>
      </c>
      <c r="D6" s="47">
        <v>80</v>
      </c>
      <c r="E6" s="31">
        <f t="shared" si="0"/>
        <v>76</v>
      </c>
      <c r="F6" s="10"/>
      <c r="G6" s="39"/>
      <c r="H6" s="39">
        <f t="shared" si="1"/>
        <v>76</v>
      </c>
      <c r="I6" s="39">
        <v>22</v>
      </c>
      <c r="J6" s="39">
        <f t="shared" si="2"/>
        <v>1672</v>
      </c>
      <c r="K6" s="39"/>
      <c r="L6" s="39"/>
      <c r="M6" s="39"/>
      <c r="N6" s="39"/>
      <c r="O6" s="39"/>
      <c r="P6" s="39"/>
      <c r="Q6" s="39"/>
    </row>
    <row r="7" ht="31.8" customHeight="1" spans="1:17">
      <c r="A7" s="31">
        <v>5</v>
      </c>
      <c r="B7" s="31" t="s">
        <v>25</v>
      </c>
      <c r="C7" s="48" t="s">
        <v>52</v>
      </c>
      <c r="D7" s="47">
        <v>130</v>
      </c>
      <c r="E7" s="31">
        <f t="shared" si="0"/>
        <v>123.5</v>
      </c>
      <c r="F7" s="10"/>
      <c r="G7" s="39"/>
      <c r="H7" s="39">
        <f t="shared" si="1"/>
        <v>123.5</v>
      </c>
      <c r="I7" s="39">
        <v>22</v>
      </c>
      <c r="J7" s="39">
        <f t="shared" si="2"/>
        <v>2717</v>
      </c>
      <c r="K7" s="39"/>
      <c r="L7" s="39"/>
      <c r="M7" s="39"/>
      <c r="N7" s="39"/>
      <c r="O7" s="39"/>
      <c r="P7" s="39"/>
      <c r="Q7" s="39"/>
    </row>
    <row r="8" ht="31.8" customHeight="1" spans="1:17">
      <c r="A8" s="31">
        <v>6</v>
      </c>
      <c r="B8" s="31" t="s">
        <v>25</v>
      </c>
      <c r="C8" s="48" t="s">
        <v>53</v>
      </c>
      <c r="D8" s="47">
        <v>80</v>
      </c>
      <c r="E8" s="31">
        <f t="shared" si="0"/>
        <v>76</v>
      </c>
      <c r="F8" s="10"/>
      <c r="G8" s="39"/>
      <c r="H8" s="39">
        <f t="shared" si="1"/>
        <v>76</v>
      </c>
      <c r="I8" s="39">
        <v>22</v>
      </c>
      <c r="J8" s="39">
        <f t="shared" si="2"/>
        <v>1672</v>
      </c>
      <c r="K8" s="39"/>
      <c r="L8" s="39"/>
      <c r="M8" s="39"/>
      <c r="N8" s="39"/>
      <c r="O8" s="39"/>
      <c r="P8" s="39"/>
      <c r="Q8" s="39"/>
    </row>
    <row r="9" ht="31.8" customHeight="1" spans="1:17">
      <c r="A9" s="49">
        <v>7</v>
      </c>
      <c r="B9" s="31" t="s">
        <v>25</v>
      </c>
      <c r="C9" s="48" t="s">
        <v>54</v>
      </c>
      <c r="D9" s="47">
        <v>80</v>
      </c>
      <c r="E9" s="31">
        <f t="shared" si="0"/>
        <v>76</v>
      </c>
      <c r="F9" s="10"/>
      <c r="G9" s="39"/>
      <c r="H9" s="39">
        <f t="shared" si="1"/>
        <v>76</v>
      </c>
      <c r="I9" s="39">
        <v>22</v>
      </c>
      <c r="J9" s="39">
        <f t="shared" si="2"/>
        <v>1672</v>
      </c>
      <c r="K9" s="39"/>
      <c r="L9" s="39"/>
      <c r="M9" s="39"/>
      <c r="N9" s="39"/>
      <c r="O9" s="39"/>
      <c r="P9" s="39"/>
      <c r="Q9" s="39"/>
    </row>
    <row r="10" ht="31.8" customHeight="1" spans="1:17">
      <c r="A10" s="34" t="s">
        <v>40</v>
      </c>
      <c r="B10" s="35"/>
      <c r="C10" s="36">
        <f>A3</f>
        <v>1</v>
      </c>
      <c r="D10" s="37">
        <f>SUM(D3:D8)</f>
        <v>530</v>
      </c>
      <c r="E10" s="37">
        <f>SUM(E3:E8)</f>
        <v>503.5</v>
      </c>
      <c r="F10" s="37"/>
      <c r="G10" s="37"/>
      <c r="H10" s="37">
        <f>SUM(H3:H8)</f>
        <v>503.5</v>
      </c>
      <c r="I10" s="37"/>
      <c r="J10" s="37">
        <f>SUM(J3:J8)</f>
        <v>11077</v>
      </c>
      <c r="K10" s="28">
        <v>180</v>
      </c>
      <c r="L10" s="28">
        <v>10</v>
      </c>
      <c r="M10" s="28">
        <f>K10*L10</f>
        <v>1800</v>
      </c>
      <c r="N10" s="28">
        <v>120</v>
      </c>
      <c r="O10" s="28">
        <v>15</v>
      </c>
      <c r="P10" s="28">
        <f>N10*O10</f>
        <v>1800</v>
      </c>
      <c r="Q10" s="28">
        <f>J10+M10+P10</f>
        <v>14677</v>
      </c>
    </row>
    <row r="11" ht="21" customHeight="1"/>
  </sheetData>
  <mergeCells count="2">
    <mergeCell ref="A1:Q1"/>
    <mergeCell ref="A10:B10"/>
  </mergeCells>
  <pageMargins left="0.7" right="0.7" top="0.75" bottom="0.75" header="0.3" footer="0.3"/>
  <pageSetup paperSize="9" scale="7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81" zoomScaleNormal="81" workbookViewId="0">
      <selection activeCell="K12" sqref="K12"/>
    </sheetView>
  </sheetViews>
  <sheetFormatPr defaultColWidth="9" defaultRowHeight="14.25" outlineLevelRow="5"/>
  <cols>
    <col min="1" max="3" width="9.10833333333333" style="45" customWidth="1"/>
    <col min="4" max="4" width="12.5666666666667" style="45" customWidth="1"/>
    <col min="5" max="5" width="12.7916666666667" style="45" customWidth="1"/>
    <col min="6" max="6" width="10.725" style="45" customWidth="1"/>
    <col min="7" max="7" width="12.7833333333333" style="45" customWidth="1"/>
    <col min="8" max="8" width="11.4333333333333" style="45" customWidth="1"/>
    <col min="9" max="9" width="7.4" style="1" customWidth="1"/>
    <col min="10" max="10" width="10.7833333333333" style="1" customWidth="1"/>
    <col min="11" max="11" width="11.1083333333333" style="45" customWidth="1"/>
    <col min="12" max="12" width="9" style="45"/>
    <col min="13" max="13" width="10.8916666666667" style="45" customWidth="1"/>
    <col min="14" max="14" width="9.98333333333333" style="45" customWidth="1"/>
    <col min="15" max="16" width="9" style="45"/>
    <col min="17" max="17" width="10.275" style="45"/>
    <col min="18" max="16384" width="9" style="45"/>
  </cols>
  <sheetData>
    <row r="1" ht="25.5" spans="1:17">
      <c r="A1" s="2" t="s">
        <v>26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="1" customFormat="1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18" customHeight="1" spans="1:17">
      <c r="A3" s="4">
        <v>1</v>
      </c>
      <c r="B3" s="4"/>
      <c r="C3" s="14"/>
      <c r="D3" s="14"/>
      <c r="E3" s="11">
        <f>D3*0.95</f>
        <v>0</v>
      </c>
      <c r="F3" s="14"/>
      <c r="G3" s="11">
        <f>F3*1.53</f>
        <v>0</v>
      </c>
      <c r="H3" s="11">
        <f>E3+G3</f>
        <v>0</v>
      </c>
      <c r="I3" s="11">
        <v>22</v>
      </c>
      <c r="J3" s="11">
        <f>ROUND(H3*I3,0)</f>
        <v>0</v>
      </c>
      <c r="K3" s="46"/>
      <c r="L3" s="46"/>
      <c r="M3" s="46"/>
      <c r="N3" s="46"/>
      <c r="O3" s="46"/>
      <c r="P3" s="46"/>
      <c r="Q3" s="46"/>
    </row>
    <row r="4" ht="18" customHeight="1" spans="1:17">
      <c r="A4" s="4">
        <v>2</v>
      </c>
      <c r="B4" s="4"/>
      <c r="C4" s="14"/>
      <c r="D4" s="14"/>
      <c r="E4" s="11">
        <f>D4*0.95</f>
        <v>0</v>
      </c>
      <c r="F4" s="14"/>
      <c r="G4" s="11">
        <f>F4*1.53</f>
        <v>0</v>
      </c>
      <c r="H4" s="11">
        <f>E4+G4</f>
        <v>0</v>
      </c>
      <c r="I4" s="11">
        <v>22</v>
      </c>
      <c r="J4" s="11">
        <f>ROUND(H4*I4,0)</f>
        <v>0</v>
      </c>
      <c r="K4" s="46"/>
      <c r="L4" s="46"/>
      <c r="M4" s="46"/>
      <c r="N4" s="46"/>
      <c r="O4" s="46"/>
      <c r="P4" s="46"/>
      <c r="Q4" s="46"/>
    </row>
    <row r="5" ht="18" customHeight="1" spans="1:17">
      <c r="A5" s="6" t="s">
        <v>40</v>
      </c>
      <c r="B5" s="7"/>
      <c r="C5" s="8"/>
      <c r="D5" s="9">
        <f>SUM(D3:D4)</f>
        <v>0</v>
      </c>
      <c r="E5" s="9">
        <f>SUM(E3:E4)</f>
        <v>0</v>
      </c>
      <c r="F5" s="9">
        <f>SUM(F3:F4)</f>
        <v>0</v>
      </c>
      <c r="G5" s="9">
        <f>SUM(G3:G4)</f>
        <v>0</v>
      </c>
      <c r="H5" s="9">
        <f>SUM(H3:H4)</f>
        <v>0</v>
      </c>
      <c r="I5" s="12">
        <v>22</v>
      </c>
      <c r="J5" s="9">
        <f>SUM(J3:J4)</f>
        <v>0</v>
      </c>
      <c r="K5" s="12">
        <v>190</v>
      </c>
      <c r="L5" s="12">
        <v>10</v>
      </c>
      <c r="M5" s="12">
        <f>K5*L5</f>
        <v>1900</v>
      </c>
      <c r="N5" s="12"/>
      <c r="O5" s="12">
        <v>85</v>
      </c>
      <c r="P5" s="12">
        <f>N5*O5</f>
        <v>0</v>
      </c>
      <c r="Q5" s="12">
        <f>ROUND(J5+M5+P5,0)</f>
        <v>1900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zoomScale="81" zoomScaleNormal="81" workbookViewId="0">
      <selection activeCell="L10" sqref="L10"/>
    </sheetView>
  </sheetViews>
  <sheetFormatPr defaultColWidth="9" defaultRowHeight="14.25" outlineLevelRow="4"/>
  <cols>
    <col min="1" max="3" width="9.10833333333333" style="1" customWidth="1"/>
    <col min="4" max="4" width="11.9083333333333" style="1" customWidth="1"/>
    <col min="5" max="5" width="14" style="1" customWidth="1"/>
    <col min="6" max="6" width="12.5416666666667" style="1" customWidth="1"/>
    <col min="7" max="7" width="12.9083333333333" style="1" customWidth="1"/>
    <col min="8" max="8" width="13.3333333333333" style="1" customWidth="1"/>
    <col min="9" max="9" width="10.1083333333333" style="1" customWidth="1"/>
    <col min="10" max="10" width="10.7833333333333" style="1" customWidth="1"/>
    <col min="11" max="16" width="9" style="1"/>
    <col min="17" max="17" width="9.54166666666667" style="1"/>
    <col min="18" max="16384" width="9" style="1"/>
  </cols>
  <sheetData>
    <row r="1" ht="25.5" spans="1:17">
      <c r="A1" s="2" t="s">
        <v>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81.75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4" customHeight="1" spans="1:17">
      <c r="A3" s="4">
        <v>1</v>
      </c>
      <c r="B3" s="4" t="s">
        <v>55</v>
      </c>
      <c r="C3" s="14"/>
      <c r="D3" s="14"/>
      <c r="E3" s="4">
        <f>D3*0.95</f>
        <v>0</v>
      </c>
      <c r="F3" s="14"/>
      <c r="G3" s="11">
        <f>ROUND(F3*1.53,2)</f>
        <v>0</v>
      </c>
      <c r="H3" s="11">
        <f>E3+G3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24" customHeight="1" spans="1:17">
      <c r="A4" s="6" t="s">
        <v>40</v>
      </c>
      <c r="B4" s="7"/>
      <c r="C4" s="8">
        <v>1</v>
      </c>
      <c r="D4" s="9">
        <f>SUM(D3:D3)</f>
        <v>0</v>
      </c>
      <c r="E4" s="9">
        <f>SUM(E3:E3)</f>
        <v>0</v>
      </c>
      <c r="F4" s="9">
        <f>SUM(F3:F3)</f>
        <v>0</v>
      </c>
      <c r="G4" s="9">
        <f>SUM(G3:G3)</f>
        <v>0</v>
      </c>
      <c r="H4" s="9">
        <f>SUM(H3:H3)</f>
        <v>0</v>
      </c>
      <c r="I4" s="12"/>
      <c r="J4" s="9">
        <f>SUM(J3:J3)</f>
        <v>0</v>
      </c>
      <c r="K4" s="12">
        <v>160</v>
      </c>
      <c r="L4" s="12">
        <v>10</v>
      </c>
      <c r="M4" s="12">
        <f>K4*L4</f>
        <v>1600</v>
      </c>
      <c r="N4" s="12">
        <v>120</v>
      </c>
      <c r="O4" s="12">
        <v>15</v>
      </c>
      <c r="P4" s="12">
        <f>N4*O4</f>
        <v>1800</v>
      </c>
      <c r="Q4" s="12">
        <f>ROUND(J4+M4+P4,0)</f>
        <v>3400</v>
      </c>
    </row>
    <row r="5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zoomScale="81" zoomScaleNormal="81" workbookViewId="0">
      <selection activeCell="N8" sqref="N8"/>
    </sheetView>
  </sheetViews>
  <sheetFormatPr defaultColWidth="9" defaultRowHeight="14.25"/>
  <cols>
    <col min="1" max="1" width="9" style="1"/>
    <col min="2" max="2" width="9.89166666666667" style="1" customWidth="1"/>
    <col min="3" max="3" width="9" style="1"/>
    <col min="4" max="4" width="12.8916666666667" style="1" customWidth="1"/>
    <col min="5" max="5" width="13.2333333333333" style="1" customWidth="1"/>
    <col min="6" max="6" width="12.6833333333333" style="1" customWidth="1"/>
    <col min="7" max="7" width="14.1333333333333" style="1" customWidth="1"/>
    <col min="8" max="8" width="13.1083333333333" style="1" customWidth="1"/>
    <col min="9" max="9" width="8.75833333333333" style="1" customWidth="1"/>
    <col min="10" max="10" width="10.8833333333333" style="1" customWidth="1"/>
    <col min="11" max="16384" width="9" style="1"/>
  </cols>
  <sheetData>
    <row r="1" ht="25.5" spans="1:17">
      <c r="A1" s="2" t="s">
        <v>28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81.75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1" customHeight="1" spans="1:17">
      <c r="A3" s="4">
        <v>1</v>
      </c>
      <c r="B3" s="4" t="s">
        <v>56</v>
      </c>
      <c r="C3" s="16"/>
      <c r="D3" s="16"/>
      <c r="E3" s="4">
        <f>ROUND(D3*0.95,2)</f>
        <v>0</v>
      </c>
      <c r="F3" s="16"/>
      <c r="G3" s="11">
        <f>ROUND(F3*1.53,2)</f>
        <v>0</v>
      </c>
      <c r="H3" s="11">
        <f>ROUND(E3+G3,2)</f>
        <v>0</v>
      </c>
      <c r="I3" s="11">
        <v>22</v>
      </c>
      <c r="J3" s="11">
        <f>ROUND(H3*I3,2)</f>
        <v>0</v>
      </c>
      <c r="K3" s="11"/>
      <c r="L3" s="11"/>
      <c r="M3" s="11"/>
      <c r="N3" s="11"/>
      <c r="O3" s="11"/>
      <c r="P3" s="11"/>
      <c r="Q3" s="11"/>
    </row>
    <row r="4" ht="21" customHeight="1" spans="1:17">
      <c r="A4" s="4">
        <v>2</v>
      </c>
      <c r="B4" s="4" t="s">
        <v>56</v>
      </c>
      <c r="C4" s="16"/>
      <c r="D4" s="16"/>
      <c r="E4" s="4">
        <f>ROUND(D4*0.95,2)</f>
        <v>0</v>
      </c>
      <c r="F4" s="44"/>
      <c r="G4" s="11">
        <f>ROUND(F4*1.53,2)</f>
        <v>0</v>
      </c>
      <c r="H4" s="11">
        <f>ROUND(E4+G4,2)</f>
        <v>0</v>
      </c>
      <c r="I4" s="11">
        <v>22</v>
      </c>
      <c r="J4" s="11">
        <f>ROUND(H4*I4,2)</f>
        <v>0</v>
      </c>
      <c r="K4" s="11"/>
      <c r="L4" s="11"/>
      <c r="M4" s="11"/>
      <c r="N4" s="11"/>
      <c r="O4" s="11"/>
      <c r="P4" s="11"/>
      <c r="Q4" s="11"/>
    </row>
    <row r="5" ht="21" customHeight="1" spans="1:17">
      <c r="A5" s="6" t="s">
        <v>40</v>
      </c>
      <c r="B5" s="7"/>
      <c r="C5" s="8">
        <v>0</v>
      </c>
      <c r="D5" s="9">
        <f>SUM(D3:D4)</f>
        <v>0</v>
      </c>
      <c r="E5" s="9">
        <f>SUM(E3:E4)</f>
        <v>0</v>
      </c>
      <c r="F5" s="9">
        <f>SUM(F3:F4)</f>
        <v>0</v>
      </c>
      <c r="G5" s="9">
        <f>SUM(G3:G4)</f>
        <v>0</v>
      </c>
      <c r="H5" s="9">
        <f>SUM(H3:H4)</f>
        <v>0</v>
      </c>
      <c r="I5" s="12"/>
      <c r="J5" s="9">
        <f>SUM(J3:J4)</f>
        <v>0</v>
      </c>
      <c r="K5" s="12">
        <v>180</v>
      </c>
      <c r="L5" s="12">
        <v>10</v>
      </c>
      <c r="M5" s="12">
        <f>K5*L5</f>
        <v>1800</v>
      </c>
      <c r="N5" s="12">
        <v>50</v>
      </c>
      <c r="O5" s="12">
        <v>15</v>
      </c>
      <c r="P5" s="12">
        <f>N5*O5</f>
        <v>750</v>
      </c>
      <c r="Q5" s="12">
        <f>J5+M5+P5</f>
        <v>2550</v>
      </c>
    </row>
    <row r="6" ht="21" customHeight="1"/>
    <row r="7" ht="21" customHeight="1"/>
    <row r="8" ht="21" customHeight="1"/>
    <row r="9" ht="21" customHeight="1"/>
    <row r="10" ht="21" customHeight="1"/>
    <row r="11" ht="21" customHeight="1"/>
    <row r="12" ht="21" customHeight="1"/>
    <row r="13" ht="21" customHeight="1"/>
    <row r="14" ht="21" customHeight="1"/>
    <row r="15" ht="21" customHeight="1"/>
    <row r="1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zoomScale="86" zoomScaleNormal="86" workbookViewId="0">
      <selection activeCell="N9" sqref="N9"/>
    </sheetView>
  </sheetViews>
  <sheetFormatPr defaultColWidth="9" defaultRowHeight="14.25"/>
  <cols>
    <col min="1" max="3" width="9.10833333333333" style="17" customWidth="1"/>
    <col min="4" max="4" width="10.5416666666667" style="17" customWidth="1"/>
    <col min="5" max="5" width="12.275" style="17" customWidth="1"/>
    <col min="6" max="6" width="10.1833333333333" style="40" customWidth="1"/>
    <col min="7" max="7" width="11.0916666666667" style="17" customWidth="1"/>
    <col min="8" max="8" width="10.3666666666667" style="17" customWidth="1"/>
    <col min="9" max="9" width="10.8916666666667" style="17" customWidth="1"/>
    <col min="10" max="10" width="10.7833333333333" style="17" customWidth="1"/>
    <col min="11" max="11" width="10.3583333333333" style="17" customWidth="1"/>
    <col min="12" max="12" width="7.71666666666667" style="17" customWidth="1"/>
    <col min="13" max="13" width="10.5666666666667" style="17" customWidth="1"/>
    <col min="14" max="14" width="9.725" style="17" customWidth="1"/>
    <col min="15" max="16" width="9" style="17"/>
    <col min="17" max="17" width="11.5416666666667" style="17"/>
    <col min="18" max="16384" width="9" style="17"/>
  </cols>
  <sheetData>
    <row r="1" ht="25.5" spans="1:17">
      <c r="A1" s="30" t="s">
        <v>29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ht="66" spans="1:17">
      <c r="A2" s="15" t="s">
        <v>1</v>
      </c>
      <c r="B2" s="15" t="s">
        <v>42</v>
      </c>
      <c r="C2" s="15" t="s">
        <v>43</v>
      </c>
      <c r="D2" s="15" t="s">
        <v>4</v>
      </c>
      <c r="E2" s="15" t="s">
        <v>5</v>
      </c>
      <c r="F2" s="42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18" customHeight="1" spans="1:17">
      <c r="A3" s="31">
        <v>1</v>
      </c>
      <c r="B3" s="31" t="s">
        <v>29</v>
      </c>
      <c r="C3" s="41"/>
      <c r="D3" s="38"/>
      <c r="E3" s="31">
        <f>D3*0.95</f>
        <v>0</v>
      </c>
      <c r="F3" s="43"/>
      <c r="G3" s="39"/>
      <c r="H3" s="39">
        <f>E3+G3</f>
        <v>0</v>
      </c>
      <c r="I3" s="39">
        <v>22</v>
      </c>
      <c r="J3" s="39">
        <f>ROUND(H3*I3,0)</f>
        <v>0</v>
      </c>
      <c r="K3" s="39"/>
      <c r="L3" s="39"/>
      <c r="M3" s="39"/>
      <c r="N3" s="39"/>
      <c r="O3" s="39"/>
      <c r="P3" s="39"/>
      <c r="Q3" s="39"/>
    </row>
    <row r="4" ht="18" customHeight="1" spans="1:17">
      <c r="A4" s="31">
        <v>2</v>
      </c>
      <c r="B4" s="31" t="s">
        <v>29</v>
      </c>
      <c r="C4" s="41"/>
      <c r="D4" s="38"/>
      <c r="E4" s="31">
        <f>D4*0.95</f>
        <v>0</v>
      </c>
      <c r="F4" s="43"/>
      <c r="G4" s="39"/>
      <c r="H4" s="39">
        <f>E4+G4</f>
        <v>0</v>
      </c>
      <c r="I4" s="39">
        <v>22</v>
      </c>
      <c r="J4" s="39">
        <f>ROUND(H4*I4,0)</f>
        <v>0</v>
      </c>
      <c r="K4" s="39"/>
      <c r="L4" s="39"/>
      <c r="M4" s="39"/>
      <c r="N4" s="39"/>
      <c r="O4" s="39"/>
      <c r="P4" s="39"/>
      <c r="Q4" s="39"/>
    </row>
    <row r="5" ht="18" customHeight="1" spans="1:17">
      <c r="A5" s="31">
        <v>3</v>
      </c>
      <c r="B5" s="31" t="s">
        <v>29</v>
      </c>
      <c r="C5" s="41"/>
      <c r="D5" s="38"/>
      <c r="E5" s="31">
        <f>D5*0.95</f>
        <v>0</v>
      </c>
      <c r="F5" s="43"/>
      <c r="G5" s="39"/>
      <c r="H5" s="39">
        <f>E5+G5</f>
        <v>0</v>
      </c>
      <c r="I5" s="39">
        <v>22</v>
      </c>
      <c r="J5" s="39">
        <f>ROUND(H5*I5,0)</f>
        <v>0</v>
      </c>
      <c r="K5" s="39"/>
      <c r="L5" s="39"/>
      <c r="M5" s="39"/>
      <c r="N5" s="39"/>
      <c r="O5" s="39"/>
      <c r="P5" s="39"/>
      <c r="Q5" s="39"/>
    </row>
    <row r="6" ht="18" customHeight="1" spans="1:17">
      <c r="A6" s="31">
        <v>4</v>
      </c>
      <c r="B6" s="31" t="s">
        <v>29</v>
      </c>
      <c r="C6" s="41"/>
      <c r="D6" s="38"/>
      <c r="E6" s="31">
        <f>D6*0.95</f>
        <v>0</v>
      </c>
      <c r="F6" s="43"/>
      <c r="G6" s="39"/>
      <c r="H6" s="39">
        <f>E6+G6</f>
        <v>0</v>
      </c>
      <c r="I6" s="39">
        <v>22</v>
      </c>
      <c r="J6" s="39">
        <f>ROUND(H6*I6,0)</f>
        <v>0</v>
      </c>
      <c r="K6" s="39"/>
      <c r="L6" s="39"/>
      <c r="M6" s="39"/>
      <c r="N6" s="39"/>
      <c r="O6" s="39"/>
      <c r="P6" s="39"/>
      <c r="Q6" s="39"/>
    </row>
    <row r="7" ht="18" customHeight="1" spans="1:17">
      <c r="A7" s="31">
        <v>5</v>
      </c>
      <c r="B7" s="31" t="s">
        <v>29</v>
      </c>
      <c r="C7" s="41"/>
      <c r="D7" s="38"/>
      <c r="E7" s="31"/>
      <c r="F7" s="43"/>
      <c r="G7" s="39">
        <f>F7*1.53</f>
        <v>0</v>
      </c>
      <c r="H7" s="39">
        <f>E7+G7</f>
        <v>0</v>
      </c>
      <c r="I7" s="39">
        <v>22</v>
      </c>
      <c r="J7" s="39">
        <f>ROUND(H7*I7,0)</f>
        <v>0</v>
      </c>
      <c r="K7" s="39"/>
      <c r="L7" s="39"/>
      <c r="M7" s="39"/>
      <c r="N7" s="39"/>
      <c r="O7" s="39"/>
      <c r="P7" s="39"/>
      <c r="Q7" s="39"/>
    </row>
    <row r="8" ht="18" customHeight="1" spans="1:17">
      <c r="A8" s="34" t="s">
        <v>40</v>
      </c>
      <c r="B8" s="35"/>
      <c r="C8" s="36">
        <v>1</v>
      </c>
      <c r="D8" s="37">
        <f>SUM(D3:D7)</f>
        <v>0</v>
      </c>
      <c r="E8" s="37">
        <f>SUM(E3:E7)</f>
        <v>0</v>
      </c>
      <c r="F8" s="43">
        <v>12</v>
      </c>
      <c r="G8" s="37">
        <f>SUM(G3:G7)</f>
        <v>0</v>
      </c>
      <c r="H8" s="37">
        <f>SUM(H3:H7)</f>
        <v>0</v>
      </c>
      <c r="I8" s="28"/>
      <c r="J8" s="37">
        <f>SUM(J3:J7)</f>
        <v>0</v>
      </c>
      <c r="K8" s="28">
        <v>150</v>
      </c>
      <c r="L8" s="28">
        <v>10</v>
      </c>
      <c r="M8" s="28">
        <f>K8*L8</f>
        <v>1500</v>
      </c>
      <c r="N8" s="28">
        <v>180</v>
      </c>
      <c r="O8" s="28">
        <v>15</v>
      </c>
      <c r="P8" s="28">
        <f>N8*O8</f>
        <v>2700</v>
      </c>
      <c r="Q8" s="28">
        <f>ROUND(J8+M8+P8,0)</f>
        <v>4200</v>
      </c>
    </row>
    <row r="9" ht="21" customHeight="1"/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7" zoomScaleNormal="77" workbookViewId="0">
      <selection activeCell="M12" sqref="M12"/>
    </sheetView>
  </sheetViews>
  <sheetFormatPr defaultColWidth="9" defaultRowHeight="14.25" outlineLevelRow="5"/>
  <cols>
    <col min="1" max="3" width="9.10833333333333" style="17" customWidth="1"/>
    <col min="4" max="4" width="12.3666666666667" style="17" customWidth="1"/>
    <col min="5" max="5" width="10.9083333333333" style="17" customWidth="1"/>
    <col min="6" max="6" width="12" style="17" customWidth="1"/>
    <col min="7" max="7" width="12.5416666666667" style="17" customWidth="1"/>
    <col min="8" max="8" width="12.7833333333333" style="17" customWidth="1"/>
    <col min="9" max="9" width="10.3333333333333" style="17" customWidth="1"/>
    <col min="10" max="10" width="9.66666666666667" style="17" customWidth="1"/>
    <col min="11" max="11" width="11.4583333333333" style="17" customWidth="1"/>
    <col min="12" max="16" width="9" style="17"/>
    <col min="17" max="17" width="10.275" style="17"/>
    <col min="18" max="16384" width="9" style="17"/>
  </cols>
  <sheetData>
    <row r="1" ht="25.5" spans="1:17">
      <c r="A1" s="30" t="s">
        <v>30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ht="78.75" spans="1:17">
      <c r="A2" s="15" t="s">
        <v>1</v>
      </c>
      <c r="B2" s="15" t="s">
        <v>42</v>
      </c>
      <c r="C2" s="15" t="s">
        <v>43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5.8" customHeight="1" spans="1:17">
      <c r="A3" s="31">
        <v>1</v>
      </c>
      <c r="B3" s="31" t="s">
        <v>30</v>
      </c>
      <c r="C3" s="32"/>
      <c r="D3" s="32"/>
      <c r="E3" s="31">
        <f>ROUND(D3*0.95,2)</f>
        <v>0</v>
      </c>
      <c r="F3" s="32"/>
      <c r="G3" s="39">
        <f>ROUND(F3*1.53,2)</f>
        <v>0</v>
      </c>
      <c r="H3" s="39">
        <f>ROUND(E3+G3,2)</f>
        <v>0</v>
      </c>
      <c r="I3" s="39">
        <v>22</v>
      </c>
      <c r="J3" s="39">
        <f>ROUND(H3*I3,0)</f>
        <v>0</v>
      </c>
      <c r="K3" s="28"/>
      <c r="L3" s="28"/>
      <c r="M3" s="28"/>
      <c r="N3" s="28"/>
      <c r="O3" s="28"/>
      <c r="P3" s="28"/>
      <c r="Q3" s="28"/>
    </row>
    <row r="4" ht="25.8" customHeight="1" spans="1:17">
      <c r="A4" s="31">
        <v>2</v>
      </c>
      <c r="B4" s="31" t="s">
        <v>30</v>
      </c>
      <c r="C4" s="32"/>
      <c r="D4" s="32"/>
      <c r="E4" s="31">
        <f>ROUND(D4*0.95,2)</f>
        <v>0</v>
      </c>
      <c r="F4" s="32"/>
      <c r="G4" s="39">
        <f>ROUND(F4*1.53,2)</f>
        <v>0</v>
      </c>
      <c r="H4" s="39">
        <f>ROUND(E4+G4,2)</f>
        <v>0</v>
      </c>
      <c r="I4" s="39">
        <v>22</v>
      </c>
      <c r="J4" s="39">
        <f>ROUND(H4*I4,0)</f>
        <v>0</v>
      </c>
      <c r="K4" s="28"/>
      <c r="L4" s="28"/>
      <c r="M4" s="28"/>
      <c r="N4" s="28"/>
      <c r="O4" s="28"/>
      <c r="P4" s="28"/>
      <c r="Q4" s="28"/>
    </row>
    <row r="5" ht="25.8" customHeight="1" spans="1:17">
      <c r="A5" s="34" t="s">
        <v>40</v>
      </c>
      <c r="B5" s="35"/>
      <c r="C5" s="36">
        <v>1</v>
      </c>
      <c r="D5" s="37">
        <f>SUM(D3:D4)</f>
        <v>0</v>
      </c>
      <c r="E5" s="37">
        <f>SUM(E3:E4)</f>
        <v>0</v>
      </c>
      <c r="F5" s="37">
        <f>SUM(F3:F4)</f>
        <v>0</v>
      </c>
      <c r="G5" s="37">
        <f>SUM(G3:G4)</f>
        <v>0</v>
      </c>
      <c r="H5" s="37">
        <f>SUM(H3:H4)</f>
        <v>0</v>
      </c>
      <c r="I5" s="28"/>
      <c r="J5" s="37">
        <f>SUM(J3:J4)</f>
        <v>0</v>
      </c>
      <c r="K5" s="28">
        <v>130</v>
      </c>
      <c r="L5" s="28">
        <v>10</v>
      </c>
      <c r="M5" s="28">
        <f>K5*L5</f>
        <v>1300</v>
      </c>
      <c r="N5" s="28">
        <v>115</v>
      </c>
      <c r="O5" s="28">
        <v>15</v>
      </c>
      <c r="P5" s="28">
        <f>N5*O5</f>
        <v>1725</v>
      </c>
      <c r="Q5" s="28">
        <f>J5+M5+P5</f>
        <v>3025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0" zoomScaleNormal="70" workbookViewId="0">
      <selection activeCell="K5" sqref="K5"/>
    </sheetView>
  </sheetViews>
  <sheetFormatPr defaultColWidth="9" defaultRowHeight="14.25" outlineLevelRow="5"/>
  <cols>
    <col min="1" max="3" width="9" style="17"/>
    <col min="4" max="4" width="10.5416666666667" style="17" customWidth="1"/>
    <col min="5" max="5" width="12.9916666666667" style="17" customWidth="1"/>
    <col min="6" max="6" width="10.0916666666667" style="17" customWidth="1"/>
    <col min="7" max="7" width="10.6333333333333" style="17" customWidth="1"/>
    <col min="8" max="8" width="12.6666666666667" style="17" customWidth="1"/>
    <col min="9" max="9" width="10.1083333333333" style="17" customWidth="1"/>
    <col min="10" max="10" width="10" style="17" customWidth="1"/>
    <col min="11" max="11" width="11.425" style="17" customWidth="1"/>
    <col min="12" max="12" width="9" style="17"/>
    <col min="13" max="13" width="10.775" style="17" customWidth="1"/>
    <col min="14" max="16384" width="9" style="17"/>
  </cols>
  <sheetData>
    <row r="1" ht="25.5" spans="1:17">
      <c r="A1" s="30" t="s">
        <v>31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ht="66" spans="1:17">
      <c r="A2" s="15" t="s">
        <v>1</v>
      </c>
      <c r="B2" s="15" t="s">
        <v>42</v>
      </c>
      <c r="C2" s="15" t="s">
        <v>43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7" customHeight="1" spans="1:17">
      <c r="A3" s="31">
        <v>1</v>
      </c>
      <c r="B3" s="31" t="s">
        <v>31</v>
      </c>
      <c r="C3" s="32"/>
      <c r="D3" s="32"/>
      <c r="E3" s="31">
        <f>ROUND(D3*0.95,2)</f>
        <v>0</v>
      </c>
      <c r="F3" s="38"/>
      <c r="G3" s="39"/>
      <c r="H3" s="39">
        <f>ROUND(E3+G3,2)</f>
        <v>0</v>
      </c>
      <c r="I3" s="39">
        <v>22</v>
      </c>
      <c r="J3" s="39">
        <f>ROUND(H3*I3,0)</f>
        <v>0</v>
      </c>
      <c r="K3" s="28"/>
      <c r="L3" s="28"/>
      <c r="M3" s="28"/>
      <c r="N3" s="28"/>
      <c r="O3" s="39"/>
      <c r="P3" s="39"/>
      <c r="Q3" s="39"/>
    </row>
    <row r="4" ht="27" customHeight="1" spans="1:17">
      <c r="A4" s="31">
        <v>2</v>
      </c>
      <c r="B4" s="31" t="s">
        <v>31</v>
      </c>
      <c r="C4" s="33"/>
      <c r="D4" s="32"/>
      <c r="E4" s="31">
        <f>ROUND(D4*0.95,2)</f>
        <v>0</v>
      </c>
      <c r="F4" s="38"/>
      <c r="G4" s="39"/>
      <c r="H4" s="39">
        <f>ROUND(E4+G4,2)</f>
        <v>0</v>
      </c>
      <c r="I4" s="39">
        <v>22</v>
      </c>
      <c r="J4" s="39">
        <f>ROUND(H4*I4,0)</f>
        <v>0</v>
      </c>
      <c r="K4" s="28"/>
      <c r="L4" s="28"/>
      <c r="M4" s="28"/>
      <c r="N4" s="28"/>
      <c r="O4" s="39"/>
      <c r="P4" s="39"/>
      <c r="Q4" s="39"/>
    </row>
    <row r="5" ht="27" customHeight="1" spans="1:17">
      <c r="A5" s="34" t="s">
        <v>40</v>
      </c>
      <c r="B5" s="35"/>
      <c r="C5" s="36">
        <v>2</v>
      </c>
      <c r="D5" s="37">
        <f>SUM(D3:D4)</f>
        <v>0</v>
      </c>
      <c r="E5" s="37">
        <f>SUM(E3:E4)</f>
        <v>0</v>
      </c>
      <c r="F5" s="37"/>
      <c r="G5" s="37"/>
      <c r="H5" s="37">
        <f>SUM(H3:H4)</f>
        <v>0</v>
      </c>
      <c r="I5" s="28"/>
      <c r="J5" s="37">
        <f>SUM(J3:J4)</f>
        <v>0</v>
      </c>
      <c r="K5" s="28">
        <v>260</v>
      </c>
      <c r="L5" s="28">
        <v>10</v>
      </c>
      <c r="M5" s="28">
        <f>K5*L5</f>
        <v>2600</v>
      </c>
      <c r="N5" s="28">
        <v>35</v>
      </c>
      <c r="O5" s="28">
        <v>15</v>
      </c>
      <c r="P5" s="28">
        <f>N5*O5</f>
        <v>525</v>
      </c>
      <c r="Q5" s="28">
        <f>J5+M5+P5</f>
        <v>3125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zoomScale="77" zoomScaleNormal="77" topLeftCell="C1" workbookViewId="0">
      <selection activeCell="M10" sqref="M10"/>
    </sheetView>
  </sheetViews>
  <sheetFormatPr defaultColWidth="9" defaultRowHeight="14.25" outlineLevelRow="6"/>
  <cols>
    <col min="1" max="1" width="9.10833333333333" style="1" customWidth="1"/>
    <col min="2" max="2" width="10" style="1" customWidth="1"/>
    <col min="3" max="3" width="9.10833333333333" style="1" customWidth="1"/>
    <col min="4" max="4" width="13.4416666666667" style="1" customWidth="1"/>
    <col min="5" max="5" width="15.3333333333333" style="1" customWidth="1"/>
    <col min="6" max="6" width="11.4583333333333" style="1" customWidth="1"/>
    <col min="7" max="7" width="13" style="1" customWidth="1"/>
    <col min="8" max="8" width="10.3833333333333" style="1" customWidth="1"/>
    <col min="9" max="10" width="9.2" style="1" customWidth="1"/>
    <col min="11" max="11" width="9" style="1"/>
    <col min="12" max="12" width="8.025" style="1" customWidth="1"/>
    <col min="13" max="16384" width="9" style="1"/>
  </cols>
  <sheetData>
    <row r="1" ht="25.5" spans="1:17">
      <c r="A1" s="2" t="s">
        <v>32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81.75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5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7.6" customHeight="1" spans="1:17">
      <c r="A3" s="4">
        <v>1</v>
      </c>
      <c r="B3" s="4" t="s">
        <v>57</v>
      </c>
      <c r="C3" s="5"/>
      <c r="D3" s="5"/>
      <c r="E3" s="4">
        <f>D3*0.95</f>
        <v>0</v>
      </c>
      <c r="F3" s="5"/>
      <c r="G3" s="11">
        <f>F3*1.53</f>
        <v>0</v>
      </c>
      <c r="H3" s="11">
        <f>E3+G3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27.6" customHeight="1" spans="1:17">
      <c r="A4" s="4">
        <v>2</v>
      </c>
      <c r="B4" s="4" t="s">
        <v>57</v>
      </c>
      <c r="C4" s="5"/>
      <c r="D4" s="5"/>
      <c r="E4" s="4">
        <f>D4*0.95</f>
        <v>0</v>
      </c>
      <c r="F4" s="5"/>
      <c r="G4" s="11">
        <f>F4*1.53</f>
        <v>0</v>
      </c>
      <c r="H4" s="11">
        <f>E4+G4</f>
        <v>0</v>
      </c>
      <c r="I4" s="11">
        <v>22</v>
      </c>
      <c r="J4" s="11">
        <f>ROUND(H4*I4,0)</f>
        <v>0</v>
      </c>
      <c r="K4" s="11"/>
      <c r="L4" s="11"/>
      <c r="M4" s="11"/>
      <c r="N4" s="11"/>
      <c r="O4" s="11"/>
      <c r="P4" s="11"/>
      <c r="Q4" s="11"/>
    </row>
    <row r="5" ht="27.6" customHeight="1" spans="1:17">
      <c r="A5" s="4">
        <v>3</v>
      </c>
      <c r="B5" s="4" t="s">
        <v>57</v>
      </c>
      <c r="C5" s="5"/>
      <c r="D5" s="5"/>
      <c r="E5" s="4">
        <f>D5*0.95</f>
        <v>0</v>
      </c>
      <c r="F5" s="5"/>
      <c r="G5" s="11">
        <f>F5*1.53</f>
        <v>0</v>
      </c>
      <c r="H5" s="11">
        <f>E5+G5</f>
        <v>0</v>
      </c>
      <c r="I5" s="11">
        <v>22</v>
      </c>
      <c r="J5" s="11">
        <f>ROUND(H5*I5,0)</f>
        <v>0</v>
      </c>
      <c r="K5" s="11"/>
      <c r="L5" s="11"/>
      <c r="M5" s="11"/>
      <c r="N5" s="11"/>
      <c r="O5" s="11"/>
      <c r="P5" s="11"/>
      <c r="Q5" s="11"/>
    </row>
    <row r="6" ht="27.6" customHeight="1" spans="1:17">
      <c r="A6" s="6" t="s">
        <v>40</v>
      </c>
      <c r="B6" s="7"/>
      <c r="C6" s="8">
        <v>3</v>
      </c>
      <c r="D6" s="9">
        <f>SUM(D3:D5)</f>
        <v>0</v>
      </c>
      <c r="E6" s="9">
        <f>SUM(E3:E5)</f>
        <v>0</v>
      </c>
      <c r="F6" s="9">
        <f>SUM(F3:F5)</f>
        <v>0</v>
      </c>
      <c r="G6" s="9">
        <f>SUM(G3:G5)</f>
        <v>0</v>
      </c>
      <c r="H6" s="9">
        <f>SUM(H3:H5)</f>
        <v>0</v>
      </c>
      <c r="I6" s="12"/>
      <c r="J6" s="9">
        <f>SUM(J3:J5)</f>
        <v>0</v>
      </c>
      <c r="K6" s="12">
        <v>60</v>
      </c>
      <c r="L6" s="12">
        <v>10</v>
      </c>
      <c r="M6" s="12">
        <f>K6*L6</f>
        <v>600</v>
      </c>
      <c r="N6" s="12">
        <v>75</v>
      </c>
      <c r="O6" s="12">
        <v>15</v>
      </c>
      <c r="P6" s="12">
        <f>N6*O6</f>
        <v>1125</v>
      </c>
      <c r="Q6" s="12">
        <f>ROUND(J6+M6+P6,0)</f>
        <v>1725</v>
      </c>
    </row>
    <row r="7" ht="21" customHeight="1"/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81" zoomScaleNormal="81" workbookViewId="0">
      <selection activeCell="M10" sqref="M10"/>
    </sheetView>
  </sheetViews>
  <sheetFormatPr defaultColWidth="9" defaultRowHeight="14.25"/>
  <cols>
    <col min="1" max="3" width="9.10833333333333" style="17" customWidth="1"/>
    <col min="4" max="4" width="11.2166666666667" style="17" customWidth="1"/>
    <col min="5" max="5" width="11.4416666666667" style="17" customWidth="1"/>
    <col min="6" max="6" width="13.2333333333333" style="17" customWidth="1"/>
    <col min="7" max="7" width="12.5666666666667" style="17" customWidth="1"/>
    <col min="8" max="8" width="10.775" style="17" customWidth="1"/>
    <col min="9" max="9" width="8.86666666666667" style="17" customWidth="1"/>
    <col min="10" max="10" width="9.65833333333333" style="17" customWidth="1"/>
    <col min="11" max="11" width="11" style="17" customWidth="1"/>
    <col min="12" max="12" width="9" style="17"/>
    <col min="13" max="13" width="10.6583333333333" style="17" customWidth="1"/>
    <col min="14" max="14" width="9.76666666666667" style="17" customWidth="1"/>
    <col min="15" max="16384" width="9" style="17"/>
  </cols>
  <sheetData>
    <row r="1" ht="25.5" spans="1:17">
      <c r="A1" s="18" t="s">
        <v>33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ht="70" customHeight="1" spans="1:17">
      <c r="A2" s="19" t="s">
        <v>1</v>
      </c>
      <c r="B2" s="19" t="s">
        <v>42</v>
      </c>
      <c r="C2" s="19" t="s">
        <v>43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2.8" customHeight="1" spans="1:17">
      <c r="A3" s="20">
        <v>1</v>
      </c>
      <c r="B3" s="20" t="s">
        <v>33</v>
      </c>
      <c r="C3" s="21" t="s">
        <v>58</v>
      </c>
      <c r="D3" s="21">
        <f>179</f>
        <v>179</v>
      </c>
      <c r="E3" s="20">
        <f>ROUND(D3*0.95,2)</f>
        <v>170.05</v>
      </c>
      <c r="F3" s="26"/>
      <c r="G3" s="27">
        <f>ROUND(F3*1.53,2)</f>
        <v>0</v>
      </c>
      <c r="H3" s="27">
        <f>ROUND(E3+G3,2)</f>
        <v>170.05</v>
      </c>
      <c r="I3" s="27">
        <v>22</v>
      </c>
      <c r="J3" s="27">
        <f>ROUND(H3*I3,0)</f>
        <v>3741</v>
      </c>
      <c r="K3" s="28"/>
      <c r="L3" s="28"/>
      <c r="M3" s="28"/>
      <c r="N3" s="28"/>
      <c r="O3" s="28"/>
      <c r="P3" s="28"/>
      <c r="Q3" s="28"/>
    </row>
    <row r="4" ht="22.8" customHeight="1" spans="1:17">
      <c r="A4" s="20">
        <v>2</v>
      </c>
      <c r="B4" s="20" t="s">
        <v>33</v>
      </c>
      <c r="C4" s="21"/>
      <c r="D4" s="21"/>
      <c r="E4" s="20">
        <f>ROUND(D4*0.95,2)</f>
        <v>0</v>
      </c>
      <c r="F4" s="26"/>
      <c r="G4" s="27">
        <f>ROUND(F4*1.53,2)</f>
        <v>0</v>
      </c>
      <c r="H4" s="27">
        <f>ROUND(E4+G4,2)</f>
        <v>0</v>
      </c>
      <c r="I4" s="27">
        <v>22</v>
      </c>
      <c r="J4" s="27">
        <f>ROUND(H4*I4,2)</f>
        <v>0</v>
      </c>
      <c r="K4" s="28"/>
      <c r="L4" s="28"/>
      <c r="M4" s="28"/>
      <c r="N4" s="28"/>
      <c r="O4" s="28"/>
      <c r="P4" s="28"/>
      <c r="Q4" s="28"/>
    </row>
    <row r="5" ht="22.8" customHeight="1" spans="1:17">
      <c r="A5" s="22" t="s">
        <v>40</v>
      </c>
      <c r="B5" s="23"/>
      <c r="C5" s="24">
        <v>2</v>
      </c>
      <c r="D5" s="25">
        <f>SUM(D3:D4)</f>
        <v>179</v>
      </c>
      <c r="E5" s="25">
        <f>SUM(E3:E4)</f>
        <v>170.05</v>
      </c>
      <c r="F5" s="25">
        <f>SUM(F3:F4)</f>
        <v>0</v>
      </c>
      <c r="G5" s="25">
        <f>SUM(G3:G4)</f>
        <v>0</v>
      </c>
      <c r="H5" s="25">
        <f>SUM(H3:H4)</f>
        <v>170.05</v>
      </c>
      <c r="I5" s="29"/>
      <c r="J5" s="25">
        <f>SUM(J3:J4)</f>
        <v>3741</v>
      </c>
      <c r="K5" s="28">
        <v>580</v>
      </c>
      <c r="L5" s="28">
        <v>10</v>
      </c>
      <c r="M5" s="28">
        <f>K5*L5</f>
        <v>5800</v>
      </c>
      <c r="N5" s="28">
        <v>325</v>
      </c>
      <c r="O5" s="28">
        <v>15</v>
      </c>
      <c r="P5" s="28">
        <f>N5*O5</f>
        <v>4875</v>
      </c>
      <c r="Q5" s="28">
        <f>J5+M5+P5</f>
        <v>14416</v>
      </c>
    </row>
    <row r="6" ht="21" customHeight="1"/>
    <row r="7" ht="21" customHeight="1"/>
    <row r="8" ht="21" customHeight="1"/>
    <row r="9" ht="21" customHeight="1"/>
    <row r="10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5" zoomScaleNormal="75" topLeftCell="B1" workbookViewId="0">
      <selection activeCell="K14" sqref="K14"/>
    </sheetView>
  </sheetViews>
  <sheetFormatPr defaultColWidth="9" defaultRowHeight="14.25" outlineLevelRow="5"/>
  <cols>
    <col min="1" max="3" width="9" style="17"/>
    <col min="4" max="4" width="11.275" style="17" customWidth="1"/>
    <col min="5" max="5" width="10.3666666666667" style="17" customWidth="1"/>
    <col min="6" max="6" width="11.2666666666667" style="17" customWidth="1"/>
    <col min="7" max="7" width="11.5083333333333" style="17" customWidth="1"/>
    <col min="8" max="8" width="10.5416666666667" style="17" customWidth="1"/>
    <col min="9" max="9" width="9.20833333333333" style="17" customWidth="1"/>
    <col min="10" max="10" width="9.66666666666667" style="17" customWidth="1"/>
    <col min="11" max="11" width="12.7833333333333" style="17" customWidth="1"/>
    <col min="12" max="12" width="9" style="17"/>
    <col min="13" max="13" width="10.2916666666667" style="17" customWidth="1"/>
    <col min="14" max="14" width="10.4166666666667" style="17" customWidth="1"/>
    <col min="15" max="16384" width="9" style="17"/>
  </cols>
  <sheetData>
    <row r="1" ht="25.5" spans="1:17">
      <c r="A1" s="30" t="s">
        <v>41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ht="63" spans="1:17">
      <c r="A2" s="15" t="s">
        <v>1</v>
      </c>
      <c r="B2" s="15" t="s">
        <v>42</v>
      </c>
      <c r="C2" s="15" t="s">
        <v>43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8.2" customHeight="1" spans="1:17">
      <c r="A3" s="31">
        <v>1</v>
      </c>
      <c r="B3" s="31" t="s">
        <v>41</v>
      </c>
      <c r="C3" s="32"/>
      <c r="D3" s="32"/>
      <c r="E3" s="31">
        <f>ROUND(D3*0.95,2)</f>
        <v>0</v>
      </c>
      <c r="F3" s="10"/>
      <c r="G3" s="39"/>
      <c r="H3" s="39">
        <f>ROUND(E3+G3,2)</f>
        <v>0</v>
      </c>
      <c r="I3" s="39">
        <v>22</v>
      </c>
      <c r="J3" s="39">
        <f>ROUND(H3*I3,0)</f>
        <v>0</v>
      </c>
      <c r="K3" s="39"/>
      <c r="L3" s="39"/>
      <c r="M3" s="39"/>
      <c r="N3" s="39"/>
      <c r="O3" s="39"/>
      <c r="P3" s="39"/>
      <c r="Q3" s="39"/>
    </row>
    <row r="4" ht="28.2" customHeight="1" spans="1:17">
      <c r="A4" s="31">
        <v>2</v>
      </c>
      <c r="B4" s="31" t="s">
        <v>41</v>
      </c>
      <c r="C4" s="32"/>
      <c r="D4" s="32"/>
      <c r="E4" s="31">
        <f>ROUND(D4*0.95,2)</f>
        <v>0</v>
      </c>
      <c r="F4" s="10"/>
      <c r="G4" s="39"/>
      <c r="H4" s="39">
        <f>ROUND(E4+G4,2)</f>
        <v>0</v>
      </c>
      <c r="I4" s="39">
        <v>22</v>
      </c>
      <c r="J4" s="39">
        <f>ROUND(H4*I4,0)</f>
        <v>0</v>
      </c>
      <c r="K4" s="39"/>
      <c r="L4" s="39"/>
      <c r="M4" s="39"/>
      <c r="N4" s="39"/>
      <c r="O4" s="39"/>
      <c r="P4" s="39"/>
      <c r="Q4" s="39"/>
    </row>
    <row r="5" ht="28.2" customHeight="1" spans="1:17">
      <c r="A5" s="34" t="s">
        <v>40</v>
      </c>
      <c r="B5" s="35"/>
      <c r="C5" s="36">
        <v>0</v>
      </c>
      <c r="D5" s="37">
        <f>SUM(D3:D4)</f>
        <v>0</v>
      </c>
      <c r="E5" s="37">
        <f>SUM(E3:E4)</f>
        <v>0</v>
      </c>
      <c r="F5" s="37"/>
      <c r="G5" s="37"/>
      <c r="H5" s="37">
        <f>SUM(H3:H4)</f>
        <v>0</v>
      </c>
      <c r="I5" s="37"/>
      <c r="J5" s="37">
        <f>SUM(J3:J4)</f>
        <v>0</v>
      </c>
      <c r="K5" s="28">
        <v>180</v>
      </c>
      <c r="L5" s="28">
        <v>10</v>
      </c>
      <c r="M5" s="28">
        <f>K5*L5</f>
        <v>1800</v>
      </c>
      <c r="N5" s="28">
        <v>160</v>
      </c>
      <c r="O5" s="28">
        <v>15</v>
      </c>
      <c r="P5" s="28">
        <f>N5*O5</f>
        <v>2400</v>
      </c>
      <c r="Q5" s="28">
        <f>ROUND(J5+M5+P5,0)</f>
        <v>4200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"/>
  <sheetViews>
    <sheetView zoomScale="72" zoomScaleNormal="72" workbookViewId="0">
      <selection activeCell="G8" sqref="G8"/>
    </sheetView>
  </sheetViews>
  <sheetFormatPr defaultColWidth="9" defaultRowHeight="14.25"/>
  <cols>
    <col min="1" max="1" width="9" style="1"/>
    <col min="2" max="2" width="10.3333333333333" style="1" customWidth="1"/>
    <col min="3" max="3" width="9" style="1"/>
    <col min="4" max="4" width="11.4833333333333" style="1" customWidth="1"/>
    <col min="5" max="5" width="12.5" style="1" customWidth="1"/>
    <col min="6" max="6" width="11.3666666666667" style="1" customWidth="1"/>
    <col min="7" max="7" width="10.3666666666667" style="1" customWidth="1"/>
    <col min="8" max="8" width="11.8666666666667" style="1" customWidth="1"/>
    <col min="9" max="9" width="10.6666666666667" style="1" customWidth="1"/>
    <col min="10" max="10" width="10.7833333333333" style="1" customWidth="1"/>
    <col min="11" max="11" width="12" style="1" customWidth="1"/>
    <col min="12" max="12" width="8.2" style="1" customWidth="1"/>
    <col min="13" max="13" width="12.275" style="1" customWidth="1"/>
    <col min="14" max="14" width="10.475" style="1" customWidth="1"/>
    <col min="15" max="15" width="6.81666666666667" style="1" customWidth="1"/>
    <col min="16" max="16384" width="9" style="1"/>
  </cols>
  <sheetData>
    <row r="1" ht="25.5" spans="1:17">
      <c r="A1" s="2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5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4.6" customHeight="1" spans="1:17">
      <c r="A3" s="4">
        <v>1</v>
      </c>
      <c r="B3" s="4" t="s">
        <v>59</v>
      </c>
      <c r="C3" s="14"/>
      <c r="D3" s="14"/>
      <c r="E3" s="4">
        <f>D3*0.95</f>
        <v>0</v>
      </c>
      <c r="F3" s="10"/>
      <c r="G3" s="11"/>
      <c r="H3" s="11">
        <f>E3+G3</f>
        <v>0</v>
      </c>
      <c r="I3" s="11">
        <v>22</v>
      </c>
      <c r="J3" s="11">
        <f>ROUND(H3*I3,0)</f>
        <v>0</v>
      </c>
      <c r="K3" s="12"/>
      <c r="L3" s="12"/>
      <c r="M3" s="12"/>
      <c r="N3" s="12"/>
      <c r="O3" s="12"/>
      <c r="P3" s="12"/>
      <c r="Q3" s="12"/>
    </row>
    <row r="4" ht="24.6" customHeight="1" spans="1:17">
      <c r="A4" s="4">
        <v>2</v>
      </c>
      <c r="B4" s="4" t="s">
        <v>59</v>
      </c>
      <c r="C4" s="14"/>
      <c r="D4" s="14"/>
      <c r="E4" s="4">
        <f>D4*0.95</f>
        <v>0</v>
      </c>
      <c r="F4" s="10"/>
      <c r="G4" s="11"/>
      <c r="H4" s="11">
        <f>E4+G4</f>
        <v>0</v>
      </c>
      <c r="I4" s="11">
        <v>22</v>
      </c>
      <c r="J4" s="11">
        <f>ROUND(H4*I4,0)</f>
        <v>0</v>
      </c>
      <c r="K4" s="12"/>
      <c r="L4" s="12"/>
      <c r="M4" s="12"/>
      <c r="N4" s="12"/>
      <c r="O4" s="12"/>
      <c r="P4" s="12"/>
      <c r="Q4" s="12"/>
    </row>
    <row r="5" ht="24.6" customHeight="1" spans="1:17">
      <c r="A5" s="6" t="s">
        <v>40</v>
      </c>
      <c r="B5" s="7"/>
      <c r="C5" s="8">
        <v>0</v>
      </c>
      <c r="D5" s="9">
        <f>SUM(D3:D4)</f>
        <v>0</v>
      </c>
      <c r="E5" s="9">
        <f>SUM(E3:E4)</f>
        <v>0</v>
      </c>
      <c r="F5" s="9"/>
      <c r="G5" s="9"/>
      <c r="H5" s="9">
        <f>SUM(H3:H4)</f>
        <v>0</v>
      </c>
      <c r="I5" s="12"/>
      <c r="J5" s="9">
        <f>SUM(J3:J4)</f>
        <v>0</v>
      </c>
      <c r="K5" s="12">
        <v>60</v>
      </c>
      <c r="L5" s="12">
        <v>10</v>
      </c>
      <c r="M5" s="12">
        <f>K5*L5</f>
        <v>600</v>
      </c>
      <c r="N5" s="12">
        <v>45</v>
      </c>
      <c r="O5" s="12">
        <v>15</v>
      </c>
      <c r="P5" s="12">
        <f>N5*O5</f>
        <v>675</v>
      </c>
      <c r="Q5" s="12">
        <f>J5+M5+P5</f>
        <v>1275</v>
      </c>
    </row>
    <row r="6" ht="21" customHeight="1"/>
    <row r="7" ht="21" customHeight="1"/>
    <row r="8" ht="21" customHeight="1"/>
    <row r="9" ht="21" customHeight="1"/>
    <row r="10" ht="21" customHeight="1"/>
    <row r="11" ht="21" customHeight="1"/>
    <row r="12" ht="21" customHeight="1"/>
    <row r="13" ht="21" customHeight="1"/>
    <row r="14" ht="21" customHeight="1"/>
    <row r="15" ht="21" customHeight="1"/>
    <row r="1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zoomScale="84" zoomScaleNormal="84" topLeftCell="B1" workbookViewId="0">
      <selection activeCell="E6" sqref="E6"/>
    </sheetView>
  </sheetViews>
  <sheetFormatPr defaultColWidth="9" defaultRowHeight="14.25"/>
  <cols>
    <col min="1" max="1" width="9" style="1"/>
    <col min="2" max="2" width="9.89166666666667" style="1" customWidth="1"/>
    <col min="3" max="3" width="9" style="1"/>
    <col min="4" max="4" width="11.9083333333333" style="1" customWidth="1"/>
    <col min="5" max="5" width="12" style="1" customWidth="1"/>
    <col min="6" max="6" width="9.09166666666667" style="1" customWidth="1"/>
    <col min="7" max="7" width="11.8166666666667" style="1" customWidth="1"/>
    <col min="8" max="8" width="12.8916666666667" style="1" customWidth="1"/>
    <col min="9" max="9" width="8.275" style="1" customWidth="1"/>
    <col min="10" max="10" width="9.84166666666667" style="1" customWidth="1"/>
    <col min="11" max="11" width="11.0333333333333" style="1" customWidth="1"/>
    <col min="12" max="12" width="9" style="1"/>
    <col min="13" max="13" width="11.3666666666667" style="1" customWidth="1"/>
    <col min="14" max="14" width="9" style="1"/>
    <col min="15" max="15" width="7.575" style="1" customWidth="1"/>
    <col min="16" max="16384" width="9" style="1"/>
  </cols>
  <sheetData>
    <row r="1" ht="25.5" spans="1:17">
      <c r="A1" s="2" t="s">
        <v>35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5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5.8" customHeight="1" spans="1:17">
      <c r="A3" s="4">
        <v>1</v>
      </c>
      <c r="B3" s="4" t="s">
        <v>60</v>
      </c>
      <c r="C3" s="5"/>
      <c r="D3" s="5"/>
      <c r="E3" s="4">
        <f>D3*0.95</f>
        <v>0</v>
      </c>
      <c r="F3" s="10"/>
      <c r="G3" s="11">
        <f>ROUND(F3*1.53,2)</f>
        <v>0</v>
      </c>
      <c r="H3" s="11">
        <f>E3+G3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25.8" customHeight="1" spans="1:17">
      <c r="A4" s="6" t="s">
        <v>40</v>
      </c>
      <c r="B4" s="7"/>
      <c r="C4" s="8">
        <v>0</v>
      </c>
      <c r="D4" s="9">
        <f>SUM(D3:D3)</f>
        <v>0</v>
      </c>
      <c r="E4" s="9">
        <f>SUM(E3:E3)</f>
        <v>0</v>
      </c>
      <c r="F4" s="9">
        <f>SUM(F3:F3)</f>
        <v>0</v>
      </c>
      <c r="G4" s="9">
        <f>SUM(G3:G3)</f>
        <v>0</v>
      </c>
      <c r="H4" s="9">
        <f>SUM(H3:H3)</f>
        <v>0</v>
      </c>
      <c r="I4" s="12"/>
      <c r="J4" s="9">
        <f>SUM(J3:J3)</f>
        <v>0</v>
      </c>
      <c r="K4" s="12">
        <v>10</v>
      </c>
      <c r="L4" s="12">
        <v>10</v>
      </c>
      <c r="M4" s="12">
        <f>K4*L4</f>
        <v>100</v>
      </c>
      <c r="N4" s="12">
        <v>50</v>
      </c>
      <c r="O4" s="12">
        <v>15</v>
      </c>
      <c r="P4" s="12">
        <f>N4*O4</f>
        <v>750</v>
      </c>
      <c r="Q4" s="12">
        <f>ROUND(J4+M4+P4,0)</f>
        <v>850</v>
      </c>
    </row>
    <row r="5" ht="21" customHeight="1"/>
    <row r="6" ht="21" customHeight="1"/>
    <row r="7" ht="21" customHeight="1"/>
    <row r="8" ht="21" customHeight="1"/>
    <row r="9" ht="21" customHeight="1"/>
    <row r="10" ht="21" customHeight="1"/>
    <row r="11" ht="21" customHeight="1"/>
    <row r="12" ht="21" customHeight="1"/>
    <row r="13" ht="21" customHeight="1"/>
    <row r="14" ht="21" customHeight="1"/>
    <row r="15" ht="21" customHeight="1"/>
    <row r="1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zoomScale="82" zoomScaleNormal="82" workbookViewId="0">
      <selection activeCell="K7" sqref="K7"/>
    </sheetView>
  </sheetViews>
  <sheetFormatPr defaultColWidth="9" defaultRowHeight="14.25"/>
  <cols>
    <col min="1" max="1" width="9" style="1"/>
    <col min="2" max="2" width="10.7833333333333" style="1" customWidth="1"/>
    <col min="3" max="3" width="9" style="1"/>
    <col min="4" max="4" width="13" style="1" customWidth="1"/>
    <col min="5" max="5" width="12.525" style="1" customWidth="1"/>
    <col min="6" max="6" width="10.3083333333333" style="1" customWidth="1"/>
    <col min="7" max="7" width="13.4583333333333" style="1" customWidth="1"/>
    <col min="8" max="8" width="12.6333333333333" style="1" customWidth="1"/>
    <col min="9" max="9" width="10.2166666666667" style="1" customWidth="1"/>
    <col min="10" max="10" width="11.9083333333333" style="1" customWidth="1"/>
    <col min="11" max="16" width="9" style="1"/>
    <col min="17" max="17" width="10.275" style="1"/>
    <col min="18" max="16384" width="9" style="1"/>
  </cols>
  <sheetData>
    <row r="1" ht="25.5" spans="1:17">
      <c r="A1" s="2" t="s">
        <v>36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81.75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5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4.6" customHeight="1" spans="1:17">
      <c r="A3" s="4">
        <v>1</v>
      </c>
      <c r="B3" s="4" t="s">
        <v>61</v>
      </c>
      <c r="C3" s="14"/>
      <c r="D3" s="14"/>
      <c r="E3" s="4">
        <f>ROUND(D3*0.95,2)</f>
        <v>0</v>
      </c>
      <c r="F3" s="14"/>
      <c r="G3" s="11">
        <f>ROUND(F3*1.53,2)</f>
        <v>0</v>
      </c>
      <c r="H3" s="11">
        <f>ROUND(E3+G3,2)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24.6" customHeight="1" spans="1:17">
      <c r="A4" s="4">
        <v>2</v>
      </c>
      <c r="B4" s="4" t="s">
        <v>61</v>
      </c>
      <c r="C4" s="14"/>
      <c r="D4" s="14"/>
      <c r="E4" s="4">
        <f>ROUND(D4*0.95,2)</f>
        <v>0</v>
      </c>
      <c r="F4" s="14"/>
      <c r="G4" s="11">
        <f>ROUND(F4*1.53,2)</f>
        <v>0</v>
      </c>
      <c r="H4" s="11">
        <f>ROUND(E4+G4,2)</f>
        <v>0</v>
      </c>
      <c r="I4" s="11">
        <v>22</v>
      </c>
      <c r="J4" s="11">
        <f>ROUND(H4*I4,0)</f>
        <v>0</v>
      </c>
      <c r="K4" s="11"/>
      <c r="L4" s="11"/>
      <c r="M4" s="11"/>
      <c r="N4" s="11"/>
      <c r="O4" s="11"/>
      <c r="P4" s="11"/>
      <c r="Q4" s="11"/>
    </row>
    <row r="5" ht="24.6" customHeight="1" spans="1:17">
      <c r="A5" s="6" t="s">
        <v>40</v>
      </c>
      <c r="B5" s="7"/>
      <c r="C5" s="8">
        <v>0</v>
      </c>
      <c r="D5" s="9">
        <f>SUM(D3:D4)</f>
        <v>0</v>
      </c>
      <c r="E5" s="9">
        <f>SUM(E3:E4)</f>
        <v>0</v>
      </c>
      <c r="F5" s="9">
        <f>SUM(F3:F4)</f>
        <v>0</v>
      </c>
      <c r="G5" s="9">
        <f>SUM(G3:G4)</f>
        <v>0</v>
      </c>
      <c r="H5" s="9">
        <f>SUM(H3:H4)</f>
        <v>0</v>
      </c>
      <c r="I5" s="12"/>
      <c r="J5" s="9">
        <f>SUM(J3:J4)</f>
        <v>0</v>
      </c>
      <c r="K5" s="12">
        <v>380</v>
      </c>
      <c r="L5" s="12">
        <v>10</v>
      </c>
      <c r="M5" s="12">
        <f>K5*L5</f>
        <v>3800</v>
      </c>
      <c r="N5" s="12">
        <v>20</v>
      </c>
      <c r="O5" s="12">
        <v>15</v>
      </c>
      <c r="P5" s="12">
        <f>N5*O5</f>
        <v>300</v>
      </c>
      <c r="Q5" s="12">
        <f>ROUND(J5+M5+P5,0)</f>
        <v>4100</v>
      </c>
    </row>
    <row r="6" ht="21" customHeight="1"/>
    <row r="7" ht="21" customHeight="1"/>
    <row r="8" ht="21" customHeight="1"/>
    <row r="9" ht="21" customHeight="1"/>
    <row r="10" ht="21" customHeight="1"/>
    <row r="11" ht="21" customHeight="1"/>
    <row r="12" ht="21" customHeight="1"/>
    <row r="13" ht="21" customHeight="1"/>
    <row r="14" ht="21" customHeight="1"/>
    <row r="15" ht="21" customHeight="1"/>
    <row r="1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zoomScale="86" zoomScaleNormal="86" topLeftCell="B1" workbookViewId="0">
      <selection activeCell="N6" sqref="N6"/>
    </sheetView>
  </sheetViews>
  <sheetFormatPr defaultColWidth="9" defaultRowHeight="14.25" outlineLevelRow="4"/>
  <cols>
    <col min="1" max="1" width="9" style="1"/>
    <col min="2" max="2" width="11.8916666666667" style="1" customWidth="1"/>
    <col min="3" max="3" width="9" style="1"/>
    <col min="4" max="4" width="9.54166666666667" style="1" customWidth="1"/>
    <col min="5" max="5" width="12.725" style="1" customWidth="1"/>
    <col min="6" max="6" width="11" style="1" customWidth="1"/>
    <col min="7" max="7" width="11.0916666666667" style="1" customWidth="1"/>
    <col min="8" max="8" width="13" style="1" customWidth="1"/>
    <col min="9" max="9" width="10.8916666666667" style="1" customWidth="1"/>
    <col min="10" max="10" width="11.1083333333333" style="1" customWidth="1"/>
    <col min="11" max="11" width="10.7833333333333" style="1" customWidth="1"/>
    <col min="12" max="16" width="9" style="1"/>
    <col min="17" max="17" width="9.54166666666667" style="1"/>
    <col min="18" max="16384" width="9" style="1"/>
  </cols>
  <sheetData>
    <row r="1" ht="25.5" spans="1:17">
      <c r="A1" s="2" t="s">
        <v>37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78.75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5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14.4" customHeight="1" spans="1:17">
      <c r="A3" s="4">
        <v>1</v>
      </c>
      <c r="B3" s="4" t="s">
        <v>62</v>
      </c>
      <c r="C3" s="16"/>
      <c r="D3" s="16"/>
      <c r="E3" s="4">
        <f>ROUND(D3*0.95,2)</f>
        <v>0</v>
      </c>
      <c r="F3" s="10"/>
      <c r="G3" s="11">
        <f>ROUND(F3*1.53,2)</f>
        <v>0</v>
      </c>
      <c r="H3" s="11">
        <f>ROUND(E3+G3,2)</f>
        <v>0</v>
      </c>
      <c r="I3" s="11">
        <v>22</v>
      </c>
      <c r="J3" s="11">
        <f>ROUND(H3*I3,2)</f>
        <v>0</v>
      </c>
      <c r="K3" s="11"/>
      <c r="L3" s="11"/>
      <c r="M3" s="11"/>
      <c r="N3" s="11"/>
      <c r="O3" s="11"/>
      <c r="P3" s="11"/>
      <c r="Q3" s="11"/>
    </row>
    <row r="4" ht="14.4" customHeight="1" spans="1:17">
      <c r="A4" s="4">
        <v>2</v>
      </c>
      <c r="B4" s="4" t="s">
        <v>62</v>
      </c>
      <c r="C4" s="16"/>
      <c r="D4" s="16"/>
      <c r="E4" s="4">
        <f>ROUND(D4*0.95,2)</f>
        <v>0</v>
      </c>
      <c r="F4" s="10"/>
      <c r="G4" s="11">
        <f>ROUND(F4*1.53,2)</f>
        <v>0</v>
      </c>
      <c r="H4" s="11">
        <f>ROUND(E4+G4,2)</f>
        <v>0</v>
      </c>
      <c r="I4" s="11">
        <v>22</v>
      </c>
      <c r="J4" s="11">
        <f>ROUND(H4*I4,2)</f>
        <v>0</v>
      </c>
      <c r="K4" s="11"/>
      <c r="L4" s="11"/>
      <c r="M4" s="11"/>
      <c r="N4" s="11"/>
      <c r="O4" s="11"/>
      <c r="P4" s="11"/>
      <c r="Q4" s="11"/>
    </row>
    <row r="5" ht="14.4" customHeight="1" spans="1:17">
      <c r="A5" s="6" t="s">
        <v>40</v>
      </c>
      <c r="B5" s="7"/>
      <c r="C5" s="8">
        <v>0</v>
      </c>
      <c r="D5" s="9">
        <f>SUM(D3:D4)</f>
        <v>0</v>
      </c>
      <c r="E5" s="9">
        <f>SUM(E3:E4)</f>
        <v>0</v>
      </c>
      <c r="F5" s="9">
        <f>SUM(F3:F4)</f>
        <v>0</v>
      </c>
      <c r="G5" s="9">
        <f>SUM(G3:G4)</f>
        <v>0</v>
      </c>
      <c r="H5" s="9">
        <f>SUM(H3:H4)</f>
        <v>0</v>
      </c>
      <c r="I5" s="12"/>
      <c r="J5" s="9">
        <f>SUM(J3:J4)</f>
        <v>0</v>
      </c>
      <c r="K5" s="12">
        <v>485</v>
      </c>
      <c r="L5" s="12">
        <v>10</v>
      </c>
      <c r="M5" s="12">
        <f>K5*L5</f>
        <v>4850</v>
      </c>
      <c r="N5" s="12">
        <v>25</v>
      </c>
      <c r="O5" s="12">
        <v>15</v>
      </c>
      <c r="P5" s="12">
        <f>N5*O5</f>
        <v>375</v>
      </c>
      <c r="Q5" s="12">
        <f>J5+M5+P5</f>
        <v>5225</v>
      </c>
    </row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81" zoomScaleNormal="81" topLeftCell="A3" workbookViewId="0">
      <selection activeCell="K10" sqref="K10"/>
    </sheetView>
  </sheetViews>
  <sheetFormatPr defaultColWidth="9" defaultRowHeight="14.25"/>
  <cols>
    <col min="1" max="1" width="9" style="1"/>
    <col min="2" max="2" width="11.2166666666667" style="1" customWidth="1"/>
    <col min="3" max="3" width="9" style="1"/>
    <col min="4" max="4" width="10.325" style="1" customWidth="1"/>
    <col min="5" max="5" width="12" style="1" customWidth="1"/>
    <col min="6" max="6" width="10.3166666666667" style="1" customWidth="1"/>
    <col min="7" max="7" width="13.0166666666667" style="1" customWidth="1"/>
    <col min="8" max="8" width="10.775" style="1" customWidth="1"/>
    <col min="9" max="9" width="7.85833333333333" style="1" customWidth="1"/>
    <col min="10" max="10" width="8.18333333333333" style="1" customWidth="1"/>
    <col min="11" max="11" width="12.9083333333333" style="1" customWidth="1"/>
    <col min="12" max="16384" width="9" style="1"/>
  </cols>
  <sheetData>
    <row r="1" ht="25.5" spans="1:17">
      <c r="A1" s="2" t="s">
        <v>63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58" customHeight="1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5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7" customHeight="1" spans="1:17">
      <c r="A3" s="4">
        <v>1</v>
      </c>
      <c r="B3" s="4" t="s">
        <v>64</v>
      </c>
      <c r="C3" s="14"/>
      <c r="D3" s="14"/>
      <c r="E3" s="4">
        <f>ROUND(D3*0.95,2)</f>
        <v>0</v>
      </c>
      <c r="F3" s="10"/>
      <c r="G3" s="11"/>
      <c r="H3" s="11">
        <f>ROUND(E3+G3,2)</f>
        <v>0</v>
      </c>
      <c r="I3" s="11">
        <v>22</v>
      </c>
      <c r="J3" s="11">
        <f>ROUND(H3*I3,2)</f>
        <v>0</v>
      </c>
      <c r="K3" s="12"/>
      <c r="L3" s="12"/>
      <c r="M3" s="12"/>
      <c r="N3" s="12"/>
      <c r="O3" s="12"/>
      <c r="P3" s="12"/>
      <c r="Q3" s="12"/>
    </row>
    <row r="4" ht="27" customHeight="1" spans="1:17">
      <c r="A4" s="4">
        <v>2</v>
      </c>
      <c r="B4" s="4" t="s">
        <v>64</v>
      </c>
      <c r="C4" s="14"/>
      <c r="D4" s="14"/>
      <c r="E4" s="4">
        <f t="shared" ref="E4:E8" si="0">ROUND(D4*0.95,2)</f>
        <v>0</v>
      </c>
      <c r="F4" s="10"/>
      <c r="G4" s="11"/>
      <c r="H4" s="11">
        <f t="shared" ref="H4:H8" si="1">ROUND(E4+G4,2)</f>
        <v>0</v>
      </c>
      <c r="I4" s="11">
        <v>22</v>
      </c>
      <c r="J4" s="11">
        <f t="shared" ref="J4:J8" si="2">ROUND(H4*I4,2)</f>
        <v>0</v>
      </c>
      <c r="K4" s="12"/>
      <c r="L4" s="12"/>
      <c r="M4" s="12"/>
      <c r="N4" s="12"/>
      <c r="O4" s="12"/>
      <c r="P4" s="12"/>
      <c r="Q4" s="12"/>
    </row>
    <row r="5" ht="27" customHeight="1" spans="1:17">
      <c r="A5" s="4">
        <v>3</v>
      </c>
      <c r="B5" s="4" t="s">
        <v>64</v>
      </c>
      <c r="C5" s="14"/>
      <c r="D5" s="14"/>
      <c r="E5" s="4">
        <f t="shared" si="0"/>
        <v>0</v>
      </c>
      <c r="F5" s="10"/>
      <c r="G5" s="11"/>
      <c r="H5" s="11">
        <f t="shared" si="1"/>
        <v>0</v>
      </c>
      <c r="I5" s="11">
        <v>22</v>
      </c>
      <c r="J5" s="11">
        <f t="shared" si="2"/>
        <v>0</v>
      </c>
      <c r="K5" s="12"/>
      <c r="L5" s="12"/>
      <c r="M5" s="12"/>
      <c r="N5" s="12"/>
      <c r="O5" s="12"/>
      <c r="P5" s="12"/>
      <c r="Q5" s="12"/>
    </row>
    <row r="6" ht="27" customHeight="1" spans="1:17">
      <c r="A6" s="4">
        <v>4</v>
      </c>
      <c r="B6" s="4" t="s">
        <v>64</v>
      </c>
      <c r="C6" s="14"/>
      <c r="D6" s="14"/>
      <c r="E6" s="4">
        <f t="shared" si="0"/>
        <v>0</v>
      </c>
      <c r="F6" s="10"/>
      <c r="G6" s="11"/>
      <c r="H6" s="11">
        <f t="shared" si="1"/>
        <v>0</v>
      </c>
      <c r="I6" s="11">
        <v>22</v>
      </c>
      <c r="J6" s="11">
        <f t="shared" si="2"/>
        <v>0</v>
      </c>
      <c r="K6" s="12"/>
      <c r="L6" s="12"/>
      <c r="M6" s="12"/>
      <c r="N6" s="12"/>
      <c r="O6" s="12"/>
      <c r="P6" s="12"/>
      <c r="Q6" s="12"/>
    </row>
    <row r="7" ht="27" customHeight="1" spans="1:17">
      <c r="A7" s="4">
        <v>5</v>
      </c>
      <c r="B7" s="4" t="s">
        <v>64</v>
      </c>
      <c r="C7" s="14"/>
      <c r="D7" s="14"/>
      <c r="E7" s="4">
        <f t="shared" si="0"/>
        <v>0</v>
      </c>
      <c r="F7" s="10"/>
      <c r="G7" s="11"/>
      <c r="H7" s="11">
        <f t="shared" si="1"/>
        <v>0</v>
      </c>
      <c r="I7" s="11">
        <v>22</v>
      </c>
      <c r="J7" s="11">
        <f t="shared" si="2"/>
        <v>0</v>
      </c>
      <c r="K7" s="12"/>
      <c r="L7" s="12"/>
      <c r="M7" s="12"/>
      <c r="N7" s="12"/>
      <c r="O7" s="12"/>
      <c r="P7" s="12"/>
      <c r="Q7" s="12"/>
    </row>
    <row r="8" ht="27" customHeight="1" spans="1:17">
      <c r="A8" s="4">
        <v>6</v>
      </c>
      <c r="B8" s="4" t="s">
        <v>64</v>
      </c>
      <c r="C8" s="14"/>
      <c r="D8" s="14"/>
      <c r="E8" s="4">
        <f t="shared" si="0"/>
        <v>0</v>
      </c>
      <c r="F8" s="10"/>
      <c r="G8" s="11"/>
      <c r="H8" s="11">
        <f t="shared" si="1"/>
        <v>0</v>
      </c>
      <c r="I8" s="11">
        <v>22</v>
      </c>
      <c r="J8" s="11">
        <f t="shared" si="2"/>
        <v>0</v>
      </c>
      <c r="K8" s="12"/>
      <c r="L8" s="12"/>
      <c r="M8" s="12"/>
      <c r="N8" s="12"/>
      <c r="O8" s="12"/>
      <c r="P8" s="12"/>
      <c r="Q8" s="12"/>
    </row>
    <row r="9" ht="27" customHeight="1" spans="1:17">
      <c r="A9" s="6" t="s">
        <v>40</v>
      </c>
      <c r="B9" s="7"/>
      <c r="C9" s="8"/>
      <c r="D9" s="9">
        <f>SUM(D3:D8)</f>
        <v>0</v>
      </c>
      <c r="E9" s="9">
        <f>SUM(E3:E8)</f>
        <v>0</v>
      </c>
      <c r="F9" s="9"/>
      <c r="G9" s="9"/>
      <c r="H9" s="9">
        <f>SUM(H3:H8)</f>
        <v>0</v>
      </c>
      <c r="I9" s="12"/>
      <c r="J9" s="9">
        <f>SUM(J3:J8)</f>
        <v>0</v>
      </c>
      <c r="K9" s="12">
        <v>20</v>
      </c>
      <c r="L9" s="12">
        <v>10</v>
      </c>
      <c r="M9" s="12">
        <f>K9*L9</f>
        <v>200</v>
      </c>
      <c r="N9" s="12">
        <v>20</v>
      </c>
      <c r="O9" s="12">
        <v>15</v>
      </c>
      <c r="P9" s="12">
        <f>N9*O9</f>
        <v>300</v>
      </c>
      <c r="Q9" s="12">
        <f>J9+M9+P9</f>
        <v>500</v>
      </c>
    </row>
    <row r="10" ht="21" customHeight="1"/>
  </sheetData>
  <mergeCells count="2">
    <mergeCell ref="A1:Q1"/>
    <mergeCell ref="A9:B9"/>
  </mergeCells>
  <pageMargins left="0.7" right="0.7" top="0.75" bottom="0.75" header="0.3" footer="0.3"/>
  <pageSetup paperSize="9" scale="75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"/>
  <sheetViews>
    <sheetView zoomScale="79" zoomScaleNormal="79" workbookViewId="0">
      <selection activeCell="N10" sqref="N10"/>
    </sheetView>
  </sheetViews>
  <sheetFormatPr defaultColWidth="9" defaultRowHeight="14.25" outlineLevelRow="7"/>
  <cols>
    <col min="1" max="3" width="9.10833333333333" style="1" customWidth="1"/>
    <col min="4" max="4" width="11.8416666666667" style="1" customWidth="1"/>
    <col min="5" max="5" width="13.3416666666667" style="1" customWidth="1"/>
    <col min="6" max="6" width="11.6083333333333" style="1" customWidth="1"/>
    <col min="7" max="7" width="13.8083333333333" style="1" customWidth="1"/>
    <col min="8" max="8" width="10.8083333333333" style="1" customWidth="1"/>
    <col min="9" max="9" width="8.05833333333333" style="1" customWidth="1"/>
    <col min="10" max="10" width="9.66666666666667" style="1" customWidth="1"/>
    <col min="11" max="11" width="11.5" style="1" customWidth="1"/>
    <col min="12" max="12" width="9" style="1"/>
    <col min="13" max="13" width="11.7333333333333" style="1" customWidth="1"/>
    <col min="14" max="16384" width="9" style="1"/>
  </cols>
  <sheetData>
    <row r="1" ht="25.5" spans="1:17">
      <c r="A1" s="2" t="s">
        <v>65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71" customHeight="1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5.2" customHeight="1" spans="1:17">
      <c r="A3" s="4">
        <v>1</v>
      </c>
      <c r="B3" s="4" t="s">
        <v>65</v>
      </c>
      <c r="C3" s="5"/>
      <c r="D3" s="5"/>
      <c r="E3" s="4">
        <f>ROUND(D3*0.95,2)</f>
        <v>0</v>
      </c>
      <c r="F3" s="10"/>
      <c r="G3" s="11">
        <f>ROUND(F3*1.53,2)</f>
        <v>0</v>
      </c>
      <c r="H3" s="11">
        <f>ROUND(E3+G3,2)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25.2" customHeight="1" spans="1:17">
      <c r="A4" s="6" t="s">
        <v>40</v>
      </c>
      <c r="B4" s="7"/>
      <c r="C4" s="8">
        <v>0</v>
      </c>
      <c r="D4" s="9">
        <f>SUM(D3:D3)</f>
        <v>0</v>
      </c>
      <c r="E4" s="9">
        <f>SUM(E3:E3)</f>
        <v>0</v>
      </c>
      <c r="F4" s="9">
        <f>SUM(F3:F3)</f>
        <v>0</v>
      </c>
      <c r="G4" s="9">
        <f>SUM(G3:G3)</f>
        <v>0</v>
      </c>
      <c r="H4" s="9">
        <f>SUM(H3:H3)</f>
        <v>0</v>
      </c>
      <c r="I4" s="12"/>
      <c r="J4" s="9">
        <f>SUM(J3:J3)</f>
        <v>0</v>
      </c>
      <c r="K4" s="12">
        <v>160</v>
      </c>
      <c r="L4" s="12">
        <v>10</v>
      </c>
      <c r="M4" s="12">
        <f>K4*L4</f>
        <v>1600</v>
      </c>
      <c r="N4" s="12">
        <v>65</v>
      </c>
      <c r="O4" s="12">
        <v>15</v>
      </c>
      <c r="P4" s="12">
        <f>N4*O4</f>
        <v>975</v>
      </c>
      <c r="Q4" s="12">
        <f>J4+M4+P4</f>
        <v>2575</v>
      </c>
    </row>
    <row r="5" ht="21" customHeight="1"/>
    <row r="6" ht="21" customHeight="1"/>
    <row r="7" ht="21" customHeight="1"/>
    <row r="8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67" zoomScaleNormal="67" workbookViewId="0">
      <selection activeCell="M10" sqref="M10"/>
    </sheetView>
  </sheetViews>
  <sheetFormatPr defaultColWidth="9" defaultRowHeight="14.25" outlineLevelRow="5"/>
  <cols>
    <col min="1" max="2" width="9.10833333333333" style="1" customWidth="1"/>
    <col min="3" max="3" width="7.09166666666667" style="1" customWidth="1"/>
    <col min="4" max="4" width="11" style="1" customWidth="1"/>
    <col min="5" max="5" width="10.5416666666667" style="1" customWidth="1"/>
    <col min="6" max="6" width="12.4583333333333" style="1" customWidth="1"/>
    <col min="7" max="7" width="13.6333333333333" style="1" customWidth="1"/>
    <col min="8" max="8" width="11.7916666666667" style="1" customWidth="1"/>
    <col min="9" max="9" width="11" style="1" customWidth="1"/>
    <col min="10" max="10" width="9.66666666666667" style="1" customWidth="1"/>
    <col min="11" max="11" width="10.3083333333333" style="1" customWidth="1"/>
    <col min="12" max="12" width="9" style="1"/>
    <col min="13" max="13" width="10.5833333333333" style="1" customWidth="1"/>
    <col min="14" max="16384" width="9" style="1"/>
  </cols>
  <sheetData>
    <row r="1" ht="25.5" spans="1:17">
      <c r="A1" s="2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4.6" customHeight="1" spans="1:17">
      <c r="A3" s="4">
        <v>1</v>
      </c>
      <c r="B3" s="4" t="s">
        <v>17</v>
      </c>
      <c r="C3" s="5"/>
      <c r="D3" s="5"/>
      <c r="E3" s="4"/>
      <c r="F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ht="24.6" customHeight="1" spans="1:17">
      <c r="A4" s="6" t="s">
        <v>40</v>
      </c>
      <c r="B4" s="7"/>
      <c r="C4" s="8">
        <v>0</v>
      </c>
      <c r="D4" s="9">
        <f>SUM(D3:D3)</f>
        <v>0</v>
      </c>
      <c r="E4" s="9">
        <f>SUM(E3:E3)</f>
        <v>0</v>
      </c>
      <c r="F4" s="9">
        <f>SUM(F3:F3)</f>
        <v>0</v>
      </c>
      <c r="G4" s="12">
        <f>SUM(G3:G3)</f>
        <v>0</v>
      </c>
      <c r="H4" s="12">
        <f>SUM(H3:H3)</f>
        <v>0</v>
      </c>
      <c r="I4" s="12"/>
      <c r="J4" s="12">
        <f>SUM(J3:J3)</f>
        <v>0</v>
      </c>
      <c r="K4" s="12">
        <v>235</v>
      </c>
      <c r="L4" s="12">
        <v>10</v>
      </c>
      <c r="M4" s="12">
        <f>K4*L4</f>
        <v>2350</v>
      </c>
      <c r="N4" s="12">
        <v>120</v>
      </c>
      <c r="O4" s="12">
        <v>15</v>
      </c>
      <c r="P4" s="12">
        <f>N4*O4</f>
        <v>1800</v>
      </c>
      <c r="Q4" s="12">
        <f>M4+P4</f>
        <v>4150</v>
      </c>
    </row>
    <row r="5" ht="21" customHeight="1"/>
    <row r="6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70" zoomScaleNormal="70" workbookViewId="0">
      <selection activeCell="H18" sqref="H18"/>
    </sheetView>
  </sheetViews>
  <sheetFormatPr defaultColWidth="9" defaultRowHeight="14.25"/>
  <cols>
    <col min="1" max="1" width="9.10833333333333" style="1" customWidth="1"/>
    <col min="2" max="2" width="10" style="1" customWidth="1"/>
    <col min="3" max="3" width="9.10833333333333" style="1" customWidth="1"/>
    <col min="4" max="4" width="11.5583333333333" style="1" customWidth="1"/>
    <col min="5" max="5" width="12.6" style="1" customWidth="1"/>
    <col min="6" max="6" width="13.375" style="1" customWidth="1"/>
    <col min="7" max="7" width="15.5833333333333" style="1" customWidth="1"/>
    <col min="8" max="8" width="12.6666666666667" style="1" customWidth="1"/>
    <col min="9" max="9" width="9.08333333333333" style="1" customWidth="1"/>
    <col min="10" max="10" width="10.7833333333333" style="1" customWidth="1"/>
    <col min="11" max="16384" width="9" style="1"/>
  </cols>
  <sheetData>
    <row r="1" ht="25.5" spans="1:17">
      <c r="A1" s="2" t="s">
        <v>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81.75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30.6" customHeight="1" spans="1:17">
      <c r="A3" s="4">
        <v>1</v>
      </c>
      <c r="B3" s="4" t="s">
        <v>18</v>
      </c>
      <c r="C3" s="5"/>
      <c r="D3" s="5"/>
      <c r="E3" s="4">
        <f>ROUND(D3*0.95,2)</f>
        <v>0</v>
      </c>
      <c r="F3" s="5">
        <v>0</v>
      </c>
      <c r="G3" s="11">
        <f>ROUND(F3*1.53,2)</f>
        <v>0</v>
      </c>
      <c r="H3" s="11">
        <f>ROUND(E3+G3,2)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30.6" customHeight="1" spans="1:17">
      <c r="A4" s="4">
        <v>2</v>
      </c>
      <c r="B4" s="4" t="s">
        <v>18</v>
      </c>
      <c r="C4" s="5"/>
      <c r="D4" s="5"/>
      <c r="E4" s="4">
        <f>ROUND(D4*0.95,2)</f>
        <v>0</v>
      </c>
      <c r="F4" s="5">
        <v>0</v>
      </c>
      <c r="G4" s="11">
        <f>ROUND(F4*1.53,2)</f>
        <v>0</v>
      </c>
      <c r="H4" s="11">
        <f>ROUND(E4+G4,2)</f>
        <v>0</v>
      </c>
      <c r="I4" s="11">
        <v>22</v>
      </c>
      <c r="J4" s="11">
        <f>ROUND(H4*I4,0)</f>
        <v>0</v>
      </c>
      <c r="K4" s="11"/>
      <c r="L4" s="11"/>
      <c r="M4" s="11"/>
      <c r="N4" s="11"/>
      <c r="O4" s="11"/>
      <c r="P4" s="11"/>
      <c r="Q4" s="11"/>
    </row>
    <row r="5" ht="30.6" customHeight="1" spans="1:17">
      <c r="A5" s="6" t="s">
        <v>40</v>
      </c>
      <c r="B5" s="7"/>
      <c r="C5" s="8">
        <v>0</v>
      </c>
      <c r="D5" s="9">
        <f>SUM(D3:D4)</f>
        <v>0</v>
      </c>
      <c r="E5" s="9">
        <f>SUM(E3:E4)</f>
        <v>0</v>
      </c>
      <c r="F5" s="9">
        <f>SUM(F3:F4)</f>
        <v>0</v>
      </c>
      <c r="G5" s="9">
        <f>SUM(G3:G4)</f>
        <v>0</v>
      </c>
      <c r="H5" s="9">
        <f>SUM(H3:H4)</f>
        <v>0</v>
      </c>
      <c r="I5" s="12">
        <v>22</v>
      </c>
      <c r="J5" s="9">
        <f>SUM(J3:J4)</f>
        <v>0</v>
      </c>
      <c r="K5" s="12">
        <v>180</v>
      </c>
      <c r="L5" s="12">
        <v>10</v>
      </c>
      <c r="M5" s="12">
        <f>K5*L5</f>
        <v>1800</v>
      </c>
      <c r="N5" s="12">
        <v>195</v>
      </c>
      <c r="O5" s="12">
        <v>15</v>
      </c>
      <c r="P5" s="12">
        <f>N5*O5</f>
        <v>2925</v>
      </c>
      <c r="Q5" s="12">
        <f>J5+M5+P5</f>
        <v>4725</v>
      </c>
    </row>
    <row r="6" ht="21" customHeight="1"/>
    <row r="7" ht="21" customHeight="1"/>
    <row r="8" ht="21" customHeight="1"/>
    <row r="9" ht="21" customHeight="1"/>
    <row r="10" ht="21" customHeight="1"/>
    <row r="11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"/>
  <sheetViews>
    <sheetView zoomScale="78" zoomScaleNormal="78" workbookViewId="0">
      <selection activeCell="M10" sqref="M10"/>
    </sheetView>
  </sheetViews>
  <sheetFormatPr defaultColWidth="9" defaultRowHeight="14.25" outlineLevelRow="5"/>
  <cols>
    <col min="1" max="3" width="9.10833333333333" style="1" customWidth="1"/>
    <col min="4" max="4" width="11" style="1" customWidth="1"/>
    <col min="5" max="5" width="12.3666666666667" style="1" customWidth="1"/>
    <col min="6" max="6" width="10.9083333333333" style="1" customWidth="1"/>
    <col min="7" max="7" width="13.1833333333333" style="1" customWidth="1"/>
    <col min="8" max="8" width="11.5333333333333" style="1" customWidth="1"/>
    <col min="9" max="9" width="8.18333333333333" style="1" customWidth="1"/>
    <col min="10" max="10" width="11.4416666666667" style="1" customWidth="1"/>
    <col min="11" max="11" width="12" style="1" customWidth="1"/>
    <col min="12" max="12" width="9" style="1"/>
    <col min="13" max="13" width="10.9583333333333" style="1" customWidth="1"/>
    <col min="14" max="14" width="9" style="1"/>
    <col min="15" max="15" width="8.275" style="1" customWidth="1"/>
    <col min="16" max="16" width="9" style="1"/>
    <col min="17" max="17" width="9.18333333333333" style="1"/>
    <col min="18" max="16384" width="9" style="1"/>
  </cols>
  <sheetData>
    <row r="1" ht="30" spans="1:17">
      <c r="A1" s="59" t="s">
        <v>19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7" customHeight="1" spans="1:17">
      <c r="A3" s="4">
        <v>1</v>
      </c>
      <c r="B3" s="4" t="s">
        <v>19</v>
      </c>
      <c r="C3" s="5"/>
      <c r="D3" s="5"/>
      <c r="E3" s="4">
        <f>ROUND(D3*0.95,2)</f>
        <v>0</v>
      </c>
      <c r="F3" s="10"/>
      <c r="G3" s="11">
        <f>ROUND(F3*1.53,2)</f>
        <v>0</v>
      </c>
      <c r="H3" s="11">
        <f>ROUND(E3+G3,2)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27" customHeight="1" spans="1:17">
      <c r="A4" s="4">
        <v>2</v>
      </c>
      <c r="B4" s="4" t="s">
        <v>19</v>
      </c>
      <c r="C4" s="5"/>
      <c r="D4" s="5"/>
      <c r="E4" s="4">
        <f>ROUND(D4*0.95,2)</f>
        <v>0</v>
      </c>
      <c r="F4" s="10"/>
      <c r="G4" s="11">
        <f>ROUND(F4*1.53,2)</f>
        <v>0</v>
      </c>
      <c r="H4" s="11">
        <f>ROUND(E4+G4,2)</f>
        <v>0</v>
      </c>
      <c r="I4" s="11">
        <v>22</v>
      </c>
      <c r="J4" s="11">
        <f>ROUND(H4*I4,0)</f>
        <v>0</v>
      </c>
      <c r="K4" s="11"/>
      <c r="L4" s="11"/>
      <c r="M4" s="11"/>
      <c r="N4" s="11"/>
      <c r="O4" s="11"/>
      <c r="P4" s="11"/>
      <c r="Q4" s="11"/>
    </row>
    <row r="5" ht="27" customHeight="1" spans="1:17">
      <c r="A5" s="6" t="s">
        <v>40</v>
      </c>
      <c r="B5" s="7"/>
      <c r="C5" s="8">
        <v>2</v>
      </c>
      <c r="D5" s="9">
        <f>SUM(D3:D4)</f>
        <v>0</v>
      </c>
      <c r="E5" s="9">
        <f>SUM(E3:E4)</f>
        <v>0</v>
      </c>
      <c r="F5" s="9">
        <f>SUM(F3:F4)</f>
        <v>0</v>
      </c>
      <c r="G5" s="9">
        <f>SUM(G3:G4)</f>
        <v>0</v>
      </c>
      <c r="H5" s="9">
        <f>SUM(H3:H4)</f>
        <v>0</v>
      </c>
      <c r="I5" s="12"/>
      <c r="J5" s="9">
        <f>SUM(J3:J4)</f>
        <v>0</v>
      </c>
      <c r="K5" s="12">
        <v>120</v>
      </c>
      <c r="L5" s="12">
        <v>10</v>
      </c>
      <c r="M5" s="12">
        <f>K5*L5</f>
        <v>1200</v>
      </c>
      <c r="N5" s="12">
        <v>90</v>
      </c>
      <c r="O5" s="12">
        <v>15</v>
      </c>
      <c r="P5" s="12">
        <f>N5*O5</f>
        <v>1350</v>
      </c>
      <c r="Q5" s="12">
        <f>J5+M5+P5</f>
        <v>2550</v>
      </c>
    </row>
    <row r="6" ht="21" customHeight="1"/>
  </sheetData>
  <mergeCells count="2">
    <mergeCell ref="A1:Q1"/>
    <mergeCell ref="A5:B5"/>
  </mergeCells>
  <pageMargins left="0.7" right="0.7" top="0.75" bottom="0.75" header="0.3" footer="0.3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"/>
  <sheetViews>
    <sheetView zoomScale="78" zoomScaleNormal="78" workbookViewId="0">
      <selection activeCell="M14" sqref="M14"/>
    </sheetView>
  </sheetViews>
  <sheetFormatPr defaultColWidth="9" defaultRowHeight="14.25" outlineLevelRow="4"/>
  <cols>
    <col min="1" max="1" width="9" style="1"/>
    <col min="2" max="2" width="9.89166666666667" style="1" customWidth="1"/>
    <col min="3" max="3" width="7.63333333333333" style="1" customWidth="1"/>
    <col min="4" max="4" width="11.525" style="1" customWidth="1"/>
    <col min="5" max="5" width="12.2416666666667" style="1" customWidth="1"/>
    <col min="6" max="6" width="11.3666666666667" style="1" customWidth="1"/>
    <col min="7" max="7" width="12" style="1" customWidth="1"/>
    <col min="8" max="8" width="11.8833333333333" style="1" customWidth="1"/>
    <col min="9" max="9" width="7.33333333333333" style="1" customWidth="1"/>
    <col min="10" max="10" width="8.61666666666667" style="1" customWidth="1"/>
    <col min="11" max="11" width="10.8333333333333" style="1" customWidth="1"/>
    <col min="12" max="12" width="9" style="1"/>
    <col min="13" max="13" width="12.1166666666667" style="1" customWidth="1"/>
    <col min="14" max="14" width="11.075" style="1" customWidth="1"/>
    <col min="15" max="16384" width="9" style="1"/>
  </cols>
  <sheetData>
    <row r="1" ht="25.5" spans="1:17">
      <c r="A1" s="2" t="s">
        <v>20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30" customHeight="1" spans="1:17">
      <c r="A3" s="4">
        <v>1</v>
      </c>
      <c r="B3" s="4" t="s">
        <v>20</v>
      </c>
      <c r="C3" s="5"/>
      <c r="D3" s="5"/>
      <c r="E3" s="4"/>
      <c r="F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ht="30" customHeight="1" spans="1:17">
      <c r="A4" s="6" t="s">
        <v>40</v>
      </c>
      <c r="B4" s="7"/>
      <c r="C4" s="8">
        <v>0</v>
      </c>
      <c r="D4" s="9">
        <f>SUM(D3:D3)</f>
        <v>0</v>
      </c>
      <c r="E4" s="9">
        <f>SUM(E3:E3)</f>
        <v>0</v>
      </c>
      <c r="F4" s="9"/>
      <c r="G4" s="9"/>
      <c r="H4" s="9">
        <f>SUM(H3:H3)</f>
        <v>0</v>
      </c>
      <c r="I4" s="12"/>
      <c r="J4" s="9">
        <f>SUM(J3:J3)</f>
        <v>0</v>
      </c>
      <c r="K4" s="12">
        <v>480</v>
      </c>
      <c r="L4" s="12">
        <v>10</v>
      </c>
      <c r="M4" s="12">
        <f>K4*L4</f>
        <v>4800</v>
      </c>
      <c r="N4" s="12">
        <v>330</v>
      </c>
      <c r="O4" s="12">
        <v>15</v>
      </c>
      <c r="P4" s="12">
        <f>N4*O4</f>
        <v>4950</v>
      </c>
      <c r="Q4" s="12">
        <f>M4+P4</f>
        <v>9750</v>
      </c>
    </row>
    <row r="5" ht="21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zoomScale="80" zoomScaleNormal="80" workbookViewId="0">
      <selection activeCell="K13" sqref="K13"/>
    </sheetView>
  </sheetViews>
  <sheetFormatPr defaultColWidth="8.725" defaultRowHeight="14.25" outlineLevelRow="6"/>
  <cols>
    <col min="4" max="4" width="12.6083333333333" customWidth="1"/>
    <col min="5" max="5" width="12.8333333333333" customWidth="1"/>
    <col min="6" max="6" width="11.5916666666667" customWidth="1"/>
    <col min="7" max="7" width="12.8333333333333" customWidth="1"/>
    <col min="8" max="8" width="10.9" customWidth="1"/>
    <col min="11" max="11" width="10.5666666666667" customWidth="1"/>
    <col min="13" max="13" width="10.1083333333333" customWidth="1"/>
    <col min="14" max="14" width="10" customWidth="1"/>
  </cols>
  <sheetData>
    <row r="1" ht="25.5" spans="1:17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66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15.75" spans="1:17">
      <c r="A3" s="4">
        <v>1</v>
      </c>
      <c r="B3" s="4" t="s">
        <v>21</v>
      </c>
      <c r="C3" s="5"/>
      <c r="D3" s="5"/>
      <c r="E3" s="4">
        <f>ROUND(D3*0.95,2)</f>
        <v>0</v>
      </c>
      <c r="F3" s="10"/>
      <c r="G3" s="11">
        <f>ROUND(F3*1.53,2)</f>
        <v>0</v>
      </c>
      <c r="H3" s="11">
        <f>ROUND(E3+G3,2)</f>
        <v>0</v>
      </c>
      <c r="I3" s="11">
        <v>22</v>
      </c>
      <c r="J3" s="11">
        <f>ROUND(H3*I3,0)</f>
        <v>0</v>
      </c>
      <c r="K3" s="11"/>
      <c r="L3" s="11"/>
      <c r="M3" s="11"/>
      <c r="N3" s="11"/>
      <c r="O3" s="11"/>
      <c r="P3" s="11"/>
      <c r="Q3" s="11"/>
    </row>
    <row r="4" ht="15.75" spans="1:17">
      <c r="A4" s="4">
        <v>2</v>
      </c>
      <c r="B4" s="4" t="s">
        <v>21</v>
      </c>
      <c r="C4" s="58"/>
      <c r="D4" s="5"/>
      <c r="E4" s="4">
        <f>ROUND(D4*0.95,2)</f>
        <v>0</v>
      </c>
      <c r="F4" s="10"/>
      <c r="G4" s="11">
        <f>ROUND(F4*1.53,2)</f>
        <v>0</v>
      </c>
      <c r="H4" s="11">
        <f>ROUND(E4+G4,2)</f>
        <v>0</v>
      </c>
      <c r="I4" s="11">
        <v>22</v>
      </c>
      <c r="J4" s="11">
        <f>ROUND(H4*I4,0)</f>
        <v>0</v>
      </c>
      <c r="K4" s="11"/>
      <c r="L4" s="11"/>
      <c r="M4" s="11"/>
      <c r="N4" s="11"/>
      <c r="O4" s="11"/>
      <c r="P4" s="11"/>
      <c r="Q4" s="11"/>
    </row>
    <row r="5" ht="15.75" spans="1:17">
      <c r="A5" s="4">
        <v>3</v>
      </c>
      <c r="B5" s="4" t="s">
        <v>21</v>
      </c>
      <c r="C5" s="58"/>
      <c r="D5" s="5"/>
      <c r="E5" s="4">
        <f>ROUND(D5*0.95,2)</f>
        <v>0</v>
      </c>
      <c r="F5" s="10"/>
      <c r="G5" s="11">
        <f>ROUND(F5*1.53,2)</f>
        <v>0</v>
      </c>
      <c r="H5" s="11">
        <f>ROUND(E5+G5,2)</f>
        <v>0</v>
      </c>
      <c r="I5" s="11">
        <v>22</v>
      </c>
      <c r="J5" s="11">
        <f>ROUND(H5*I5,0)</f>
        <v>0</v>
      </c>
      <c r="K5" s="11"/>
      <c r="L5" s="11"/>
      <c r="M5" s="11"/>
      <c r="N5" s="11"/>
      <c r="O5" s="11"/>
      <c r="P5" s="11"/>
      <c r="Q5" s="11"/>
    </row>
    <row r="6" ht="15.75" spans="1:17">
      <c r="A6" s="4">
        <v>4</v>
      </c>
      <c r="B6" s="4" t="s">
        <v>21</v>
      </c>
      <c r="C6" s="58"/>
      <c r="D6" s="5"/>
      <c r="E6" s="4">
        <f>ROUND(D6*0.95,2)</f>
        <v>0</v>
      </c>
      <c r="F6" s="10"/>
      <c r="G6" s="11">
        <f>ROUND(F6*1.53,2)</f>
        <v>0</v>
      </c>
      <c r="H6" s="11">
        <f>ROUND(E6+G6,2)</f>
        <v>0</v>
      </c>
      <c r="I6" s="11">
        <v>22</v>
      </c>
      <c r="J6" s="11">
        <f>ROUND(H6*I6,0)</f>
        <v>0</v>
      </c>
      <c r="K6" s="11"/>
      <c r="L6" s="11"/>
      <c r="M6" s="11"/>
      <c r="N6" s="11"/>
      <c r="O6" s="11"/>
      <c r="P6" s="11"/>
      <c r="Q6" s="11"/>
    </row>
    <row r="7" ht="15.75" spans="1:17">
      <c r="A7" s="6" t="s">
        <v>40</v>
      </c>
      <c r="B7" s="7"/>
      <c r="C7" s="8">
        <v>0</v>
      </c>
      <c r="D7" s="9">
        <f>SUM(D3:D6)</f>
        <v>0</v>
      </c>
      <c r="E7" s="9">
        <f>SUM(E3:E6)</f>
        <v>0</v>
      </c>
      <c r="F7" s="9">
        <f>SUM(F3:F6)</f>
        <v>0</v>
      </c>
      <c r="G7" s="9">
        <f>SUM(G3:G6)</f>
        <v>0</v>
      </c>
      <c r="H7" s="9">
        <f>SUM(H3:H6)</f>
        <v>0</v>
      </c>
      <c r="I7" s="12"/>
      <c r="J7" s="9">
        <f>SUM(J3:J6)</f>
        <v>0</v>
      </c>
      <c r="K7" s="12">
        <v>130</v>
      </c>
      <c r="L7" s="12">
        <v>10</v>
      </c>
      <c r="M7" s="12">
        <f>K7*L7</f>
        <v>1300</v>
      </c>
      <c r="N7" s="12">
        <v>125</v>
      </c>
      <c r="O7" s="12">
        <v>15</v>
      </c>
      <c r="P7" s="12">
        <f>N7*O7</f>
        <v>1875</v>
      </c>
      <c r="Q7" s="12">
        <f>J7+M7+P7</f>
        <v>3175</v>
      </c>
    </row>
  </sheetData>
  <mergeCells count="2">
    <mergeCell ref="A1:Q1"/>
    <mergeCell ref="A7:B7"/>
  </mergeCells>
  <pageMargins left="0.75" right="0.75" top="1" bottom="1" header="0.5" footer="0.5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79" zoomScaleNormal="79" workbookViewId="0">
      <selection activeCell="M10" sqref="M10"/>
    </sheetView>
  </sheetViews>
  <sheetFormatPr defaultColWidth="9" defaultRowHeight="14.25"/>
  <cols>
    <col min="1" max="3" width="9.10833333333333" style="17" customWidth="1"/>
    <col min="4" max="4" width="11.1666666666667" style="17" customWidth="1"/>
    <col min="5" max="5" width="11.5" style="17" customWidth="1"/>
    <col min="6" max="6" width="11.8416666666667" style="17" customWidth="1"/>
    <col min="7" max="7" width="12.1916666666667" style="17" customWidth="1"/>
    <col min="8" max="8" width="11.6166666666667" style="17" customWidth="1"/>
    <col min="9" max="9" width="8.16666666666667" style="17" customWidth="1"/>
    <col min="10" max="10" width="11.1583333333333" style="17" customWidth="1"/>
    <col min="11" max="11" width="10.4666666666667" style="17" customWidth="1"/>
    <col min="12" max="12" width="9" style="17"/>
    <col min="13" max="13" width="10.3416666666667" style="17" customWidth="1"/>
    <col min="14" max="14" width="9.54166666666667" style="17"/>
    <col min="15" max="16" width="9" style="17"/>
    <col min="17" max="17" width="10.275" style="17"/>
    <col min="18" max="16384" width="9" style="17"/>
  </cols>
  <sheetData>
    <row r="1" ht="30" customHeight="1" spans="1:17">
      <c r="A1" s="30" t="s">
        <v>22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ht="66" spans="1:17">
      <c r="A2" s="15" t="s">
        <v>1</v>
      </c>
      <c r="B2" s="15" t="s">
        <v>42</v>
      </c>
      <c r="C2" s="15" t="s">
        <v>43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ht="29.4" customHeight="1" spans="1:17">
      <c r="A3" s="31">
        <v>1</v>
      </c>
      <c r="B3" s="31" t="s">
        <v>22</v>
      </c>
      <c r="C3" s="47"/>
      <c r="D3" s="47"/>
      <c r="E3" s="31">
        <f>D3*0.95</f>
        <v>0</v>
      </c>
      <c r="F3" s="47">
        <v>0</v>
      </c>
      <c r="G3" s="39">
        <f>ROUND(F3*1.53,2)</f>
        <v>0</v>
      </c>
      <c r="H3" s="39">
        <f>E3+G3</f>
        <v>0</v>
      </c>
      <c r="I3" s="39">
        <v>22</v>
      </c>
      <c r="J3" s="39">
        <f>ROUND(H3*I3,0)</f>
        <v>0</v>
      </c>
      <c r="K3" s="57"/>
      <c r="L3" s="57"/>
      <c r="M3" s="57"/>
      <c r="N3" s="57"/>
      <c r="O3" s="28"/>
      <c r="P3" s="28"/>
      <c r="Q3" s="28"/>
    </row>
    <row r="4" ht="29.4" customHeight="1" spans="1:17">
      <c r="A4" s="31">
        <v>2</v>
      </c>
      <c r="B4" s="31" t="s">
        <v>22</v>
      </c>
      <c r="C4" s="47"/>
      <c r="D4" s="47"/>
      <c r="E4" s="31">
        <f>D4*0.95</f>
        <v>0</v>
      </c>
      <c r="F4" s="47"/>
      <c r="G4" s="39">
        <f>ROUND(F4*1.53,2)</f>
        <v>0</v>
      </c>
      <c r="H4" s="39">
        <f>E4+G4</f>
        <v>0</v>
      </c>
      <c r="I4" s="39">
        <v>22</v>
      </c>
      <c r="J4" s="39">
        <f>ROUND(H4*I4,0)</f>
        <v>0</v>
      </c>
      <c r="K4" s="57"/>
      <c r="L4" s="57"/>
      <c r="M4" s="57"/>
      <c r="N4" s="57"/>
      <c r="O4" s="28"/>
      <c r="P4" s="28"/>
      <c r="Q4" s="28"/>
    </row>
    <row r="5" ht="29.4" customHeight="1" spans="1:17">
      <c r="A5" s="31">
        <v>3</v>
      </c>
      <c r="B5" s="31" t="s">
        <v>22</v>
      </c>
      <c r="C5" s="47"/>
      <c r="D5" s="47"/>
      <c r="E5" s="31">
        <f>D5*0.95</f>
        <v>0</v>
      </c>
      <c r="F5" s="47"/>
      <c r="G5" s="39">
        <f>ROUND(F5*1.53,2)</f>
        <v>0</v>
      </c>
      <c r="H5" s="39">
        <f>E5+G5</f>
        <v>0</v>
      </c>
      <c r="I5" s="39">
        <v>22</v>
      </c>
      <c r="J5" s="39">
        <f>ROUND(H5*I5,0)</f>
        <v>0</v>
      </c>
      <c r="K5" s="57"/>
      <c r="L5" s="57"/>
      <c r="M5" s="57"/>
      <c r="N5" s="57"/>
      <c r="O5" s="28"/>
      <c r="P5" s="28"/>
      <c r="Q5" s="28"/>
    </row>
    <row r="6" ht="29.4" customHeight="1" spans="1:17">
      <c r="A6" s="31">
        <v>4</v>
      </c>
      <c r="B6" s="31" t="s">
        <v>22</v>
      </c>
      <c r="C6" s="47"/>
      <c r="D6" s="47"/>
      <c r="E6" s="31">
        <f>D6*0.95</f>
        <v>0</v>
      </c>
      <c r="F6" s="47">
        <v>0</v>
      </c>
      <c r="G6" s="39">
        <f>ROUND(F6*1.53,2)</f>
        <v>0</v>
      </c>
      <c r="H6" s="39">
        <f>E6+G6</f>
        <v>0</v>
      </c>
      <c r="I6" s="39">
        <v>22</v>
      </c>
      <c r="J6" s="39">
        <f>ROUND(H6*I6,0)</f>
        <v>0</v>
      </c>
      <c r="K6" s="57"/>
      <c r="L6" s="57"/>
      <c r="M6" s="57"/>
      <c r="N6" s="57"/>
      <c r="O6" s="28"/>
      <c r="P6" s="28"/>
      <c r="Q6" s="28"/>
    </row>
    <row r="7" ht="29.4" customHeight="1" spans="1:17">
      <c r="A7" s="34" t="s">
        <v>40</v>
      </c>
      <c r="B7" s="35"/>
      <c r="C7" s="36">
        <v>0</v>
      </c>
      <c r="D7" s="37">
        <f>SUM(D3:D6)</f>
        <v>0</v>
      </c>
      <c r="E7" s="37">
        <f>SUM(E3:E6)</f>
        <v>0</v>
      </c>
      <c r="F7" s="37">
        <f>SUM(F3:F6)</f>
        <v>0</v>
      </c>
      <c r="G7" s="37">
        <f>SUM(G3:G6)</f>
        <v>0</v>
      </c>
      <c r="H7" s="37">
        <f>SUM(H3:H6)</f>
        <v>0</v>
      </c>
      <c r="I7" s="28"/>
      <c r="J7" s="37">
        <f>SUM(J3:J6)</f>
        <v>0</v>
      </c>
      <c r="K7" s="28">
        <v>120</v>
      </c>
      <c r="L7" s="28">
        <v>10</v>
      </c>
      <c r="M7" s="28">
        <f>K7*L7</f>
        <v>1200</v>
      </c>
      <c r="N7" s="28">
        <v>60</v>
      </c>
      <c r="O7" s="28">
        <v>15</v>
      </c>
      <c r="P7" s="28">
        <f>N7*O7</f>
        <v>900</v>
      </c>
      <c r="Q7" s="28">
        <f>J7+M7+P7</f>
        <v>2100</v>
      </c>
    </row>
    <row r="8" ht="20.1" customHeight="1" spans="1:6">
      <c r="A8" s="54"/>
      <c r="B8" s="54"/>
      <c r="C8" s="51"/>
      <c r="D8" s="54"/>
      <c r="E8" s="54"/>
      <c r="F8" s="54"/>
    </row>
    <row r="9" ht="20.1" customHeight="1" spans="1:6">
      <c r="A9" s="54"/>
      <c r="B9" s="54"/>
      <c r="C9" s="51"/>
      <c r="D9" s="54"/>
      <c r="E9" s="54"/>
      <c r="F9" s="54"/>
    </row>
    <row r="10" ht="20.1" customHeight="1" spans="1:6">
      <c r="A10" s="55"/>
      <c r="B10" s="55"/>
      <c r="C10" s="56"/>
      <c r="D10" s="56"/>
      <c r="E10" s="56"/>
      <c r="F10" s="56"/>
    </row>
    <row r="11" spans="1:6">
      <c r="A11" s="56"/>
      <c r="B11" s="56"/>
      <c r="C11" s="56"/>
      <c r="D11" s="56"/>
      <c r="E11" s="56"/>
      <c r="F11" s="56"/>
    </row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"/>
  <sheetViews>
    <sheetView zoomScale="78" zoomScaleNormal="78" workbookViewId="0">
      <selection activeCell="L13" sqref="L13"/>
    </sheetView>
  </sheetViews>
  <sheetFormatPr defaultColWidth="9" defaultRowHeight="14.25"/>
  <cols>
    <col min="1" max="1" width="6.21666666666667" style="45" customWidth="1"/>
    <col min="2" max="2" width="10" style="45" customWidth="1"/>
    <col min="3" max="3" width="7.55833333333333" style="45" customWidth="1"/>
    <col min="4" max="4" width="11.525" style="45" customWidth="1"/>
    <col min="5" max="5" width="10.4916666666667" style="45" customWidth="1"/>
    <col min="6" max="6" width="11.275" style="45" customWidth="1"/>
    <col min="7" max="7" width="13.175" style="45" customWidth="1"/>
    <col min="8" max="8" width="11.3" style="45" customWidth="1"/>
    <col min="9" max="9" width="7.80833333333333" style="1" customWidth="1"/>
    <col min="10" max="10" width="8.85833333333333" style="1" customWidth="1"/>
    <col min="11" max="11" width="12.2333333333333" style="45" customWidth="1"/>
    <col min="12" max="12" width="9" style="45"/>
    <col min="13" max="13" width="11.8833333333333" style="45" customWidth="1"/>
    <col min="14" max="14" width="11.075" style="45" customWidth="1"/>
    <col min="15" max="15" width="9.675" style="45" customWidth="1"/>
    <col min="16" max="16" width="10.1333333333333" style="45" customWidth="1"/>
    <col min="17" max="16384" width="9" style="45"/>
  </cols>
  <sheetData>
    <row r="1" ht="30" customHeight="1" spans="1:17">
      <c r="A1" s="2" t="s">
        <v>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="1" customFormat="1" ht="66" customHeight="1" spans="1:17">
      <c r="A2" s="3" t="s">
        <v>1</v>
      </c>
      <c r="B2" s="3" t="s">
        <v>42</v>
      </c>
      <c r="C2" s="3" t="s">
        <v>43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9</v>
      </c>
      <c r="M2" s="3" t="s">
        <v>12</v>
      </c>
      <c r="N2" s="3" t="s">
        <v>13</v>
      </c>
      <c r="O2" s="3" t="s">
        <v>9</v>
      </c>
      <c r="P2" s="3" t="s">
        <v>14</v>
      </c>
      <c r="Q2" s="13" t="s">
        <v>15</v>
      </c>
    </row>
    <row r="3" s="17" customFormat="1" ht="31.8" customHeight="1" spans="1:17">
      <c r="A3" s="31">
        <v>1</v>
      </c>
      <c r="B3" s="31" t="s">
        <v>44</v>
      </c>
      <c r="C3" s="47" t="s">
        <v>45</v>
      </c>
      <c r="D3" s="47">
        <v>140</v>
      </c>
      <c r="E3" s="31">
        <f>ROUND(D3*0.95,2)</f>
        <v>133</v>
      </c>
      <c r="F3" s="10"/>
      <c r="G3" s="39"/>
      <c r="H3" s="39">
        <f>ROUND(E3+G3,2)</f>
        <v>133</v>
      </c>
      <c r="I3" s="39">
        <v>22</v>
      </c>
      <c r="J3" s="39">
        <f>ROUND(H3*I3,0)</f>
        <v>2926</v>
      </c>
      <c r="K3" s="39"/>
      <c r="L3" s="39"/>
      <c r="M3" s="39"/>
      <c r="N3" s="39"/>
      <c r="O3" s="39"/>
      <c r="P3" s="39"/>
      <c r="Q3" s="39"/>
    </row>
    <row r="4" ht="19" customHeight="1" spans="1:17">
      <c r="A4" s="4">
        <v>2</v>
      </c>
      <c r="B4" s="31" t="s">
        <v>44</v>
      </c>
      <c r="C4" s="14" t="s">
        <v>46</v>
      </c>
      <c r="D4" s="14">
        <f>17*5.5+12.5*3.5*2</f>
        <v>181</v>
      </c>
      <c r="E4" s="31">
        <f>ROUND(D4*0.95,2)</f>
        <v>171.95</v>
      </c>
      <c r="F4" s="4"/>
      <c r="G4" s="11"/>
      <c r="H4" s="39">
        <f>ROUND(E4+G4,2)</f>
        <v>171.95</v>
      </c>
      <c r="I4" s="11">
        <v>22</v>
      </c>
      <c r="J4" s="39">
        <f>ROUND(H4*I4,0)</f>
        <v>3783</v>
      </c>
      <c r="K4" s="46"/>
      <c r="L4" s="46"/>
      <c r="M4" s="46"/>
      <c r="N4" s="46"/>
      <c r="O4" s="53"/>
      <c r="P4" s="53"/>
      <c r="Q4" s="53"/>
    </row>
    <row r="5" ht="19" customHeight="1" spans="1:17">
      <c r="A5" s="4">
        <v>3</v>
      </c>
      <c r="B5" s="31" t="s">
        <v>44</v>
      </c>
      <c r="C5" s="14"/>
      <c r="D5" s="14"/>
      <c r="E5" s="31">
        <f>ROUND(D5*0.95,2)</f>
        <v>0</v>
      </c>
      <c r="F5" s="4"/>
      <c r="G5" s="11"/>
      <c r="H5" s="39">
        <f>ROUND(E5+G5,2)</f>
        <v>0</v>
      </c>
      <c r="I5" s="11">
        <v>22</v>
      </c>
      <c r="J5" s="39">
        <f>ROUND(H5*I5,0)</f>
        <v>0</v>
      </c>
      <c r="K5" s="46"/>
      <c r="L5" s="46"/>
      <c r="M5" s="46"/>
      <c r="N5" s="46"/>
      <c r="O5" s="53"/>
      <c r="P5" s="53"/>
      <c r="Q5" s="53"/>
    </row>
    <row r="6" ht="19" customHeight="1" spans="1:17">
      <c r="A6" s="4">
        <v>4</v>
      </c>
      <c r="B6" s="31" t="s">
        <v>44</v>
      </c>
      <c r="C6" s="14"/>
      <c r="D6" s="14"/>
      <c r="E6" s="31">
        <f>ROUND(D6*0.95,2)</f>
        <v>0</v>
      </c>
      <c r="F6" s="4"/>
      <c r="G6" s="11"/>
      <c r="H6" s="39">
        <f>ROUND(E6+G6,2)</f>
        <v>0</v>
      </c>
      <c r="I6" s="11">
        <v>22</v>
      </c>
      <c r="J6" s="39">
        <f>ROUND(H6*I6,0)</f>
        <v>0</v>
      </c>
      <c r="K6" s="46"/>
      <c r="L6" s="46"/>
      <c r="M6" s="46"/>
      <c r="N6" s="46"/>
      <c r="O6" s="53"/>
      <c r="P6" s="53"/>
      <c r="Q6" s="53"/>
    </row>
    <row r="7" ht="19" customHeight="1" spans="1:17">
      <c r="A7" s="4">
        <v>5</v>
      </c>
      <c r="B7" s="31" t="s">
        <v>44</v>
      </c>
      <c r="C7" s="14"/>
      <c r="D7" s="14"/>
      <c r="E7" s="31">
        <f>ROUND(D7*0.95,2)</f>
        <v>0</v>
      </c>
      <c r="F7" s="4"/>
      <c r="G7" s="11"/>
      <c r="H7" s="39">
        <f>ROUND(E7+G7,2)</f>
        <v>0</v>
      </c>
      <c r="I7" s="11">
        <v>22</v>
      </c>
      <c r="J7" s="39">
        <f>ROUND(H7*I7,0)</f>
        <v>0</v>
      </c>
      <c r="K7" s="46"/>
      <c r="L7" s="46"/>
      <c r="M7" s="46"/>
      <c r="N7" s="46"/>
      <c r="O7" s="53"/>
      <c r="P7" s="53"/>
      <c r="Q7" s="53"/>
    </row>
    <row r="8" ht="19" customHeight="1" spans="1:17">
      <c r="A8" s="4">
        <v>6</v>
      </c>
      <c r="B8" s="31" t="s">
        <v>44</v>
      </c>
      <c r="C8" s="14"/>
      <c r="D8" s="14"/>
      <c r="E8" s="4"/>
      <c r="F8" s="4"/>
      <c r="G8" s="11"/>
      <c r="H8" s="11"/>
      <c r="I8" s="11"/>
      <c r="J8" s="11"/>
      <c r="K8" s="46"/>
      <c r="L8" s="46"/>
      <c r="M8" s="46"/>
      <c r="N8" s="46"/>
      <c r="O8" s="53"/>
      <c r="P8" s="53"/>
      <c r="Q8" s="53"/>
    </row>
    <row r="9" ht="39" customHeight="1" spans="1:18">
      <c r="A9" s="6" t="s">
        <v>40</v>
      </c>
      <c r="B9" s="7"/>
      <c r="C9" s="8">
        <v>0</v>
      </c>
      <c r="D9" s="9">
        <f>SUM(D3:D8)</f>
        <v>321</v>
      </c>
      <c r="E9" s="9">
        <f>SUM(E3:E8)</f>
        <v>304.95</v>
      </c>
      <c r="F9" s="9"/>
      <c r="G9" s="9"/>
      <c r="H9" s="9">
        <f>SUM(H3:H8)</f>
        <v>304.95</v>
      </c>
      <c r="I9" s="12"/>
      <c r="J9" s="9">
        <f>SUM(J3:J8)</f>
        <v>6709</v>
      </c>
      <c r="K9" s="12">
        <v>150</v>
      </c>
      <c r="L9" s="12">
        <v>10</v>
      </c>
      <c r="M9" s="12">
        <f>K9*L9</f>
        <v>1500</v>
      </c>
      <c r="N9" s="12">
        <v>35</v>
      </c>
      <c r="O9" s="12">
        <v>15</v>
      </c>
      <c r="P9" s="12">
        <f>N9*O9</f>
        <v>525</v>
      </c>
      <c r="Q9" s="12">
        <f>J9+M9+P9</f>
        <v>8734</v>
      </c>
      <c r="R9" s="1"/>
    </row>
    <row r="10" ht="20.1" customHeight="1" spans="1:8">
      <c r="A10" s="50"/>
      <c r="B10" s="50"/>
      <c r="C10" s="51"/>
      <c r="D10" s="50"/>
      <c r="E10" s="50"/>
      <c r="F10" s="50"/>
      <c r="H10" s="1"/>
    </row>
    <row r="11" ht="20.1" customHeight="1" spans="1:8">
      <c r="A11" s="50"/>
      <c r="B11" s="50"/>
      <c r="C11" s="51"/>
      <c r="D11" s="50"/>
      <c r="E11" s="50"/>
      <c r="F11" s="50"/>
      <c r="H11" s="1"/>
    </row>
    <row r="12" ht="20.1" customHeight="1" spans="1:8">
      <c r="A12" s="52"/>
      <c r="B12" s="52"/>
      <c r="C12" s="52"/>
      <c r="D12" s="52"/>
      <c r="E12" s="52"/>
      <c r="F12" s="52"/>
      <c r="H12" s="1"/>
    </row>
    <row r="13" spans="1:6">
      <c r="A13" s="52"/>
      <c r="B13" s="52"/>
      <c r="C13" s="52"/>
      <c r="D13" s="52"/>
      <c r="E13" s="52"/>
      <c r="F13" s="52"/>
    </row>
  </sheetData>
  <mergeCells count="2">
    <mergeCell ref="A1:Q1"/>
    <mergeCell ref="A9:B9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总计</vt:lpstr>
      <vt:lpstr>南掌村0</vt:lpstr>
      <vt:lpstr>安家庄0</vt:lpstr>
      <vt:lpstr>西石家庄0</vt:lpstr>
      <vt:lpstr>南王庄0</vt:lpstr>
      <vt:lpstr>南张家庄0</vt:lpstr>
      <vt:lpstr>秦林0</vt:lpstr>
      <vt:lpstr>石嘴头0</vt:lpstr>
      <vt:lpstr>下桃坡村0</vt:lpstr>
      <vt:lpstr>川房0</vt:lpstr>
      <vt:lpstr>上段村0</vt:lpstr>
      <vt:lpstr>黄北坪村0</vt:lpstr>
      <vt:lpstr>枣林0</vt:lpstr>
      <vt:lpstr>上马峪0</vt:lpstr>
      <vt:lpstr>槐疙瘩0</vt:lpstr>
      <vt:lpstr>宋家庄0</vt:lpstr>
      <vt:lpstr>东沟村0</vt:lpstr>
      <vt:lpstr>了丝坡0</vt:lpstr>
      <vt:lpstr>长沙村0</vt:lpstr>
      <vt:lpstr>上桃坡0</vt:lpstr>
      <vt:lpstr>白草坪0</vt:lpstr>
      <vt:lpstr>中马峪0</vt:lpstr>
      <vt:lpstr>下马峪0</vt:lpstr>
      <vt:lpstr>东马峪0</vt:lpstr>
      <vt:lpstr>松会0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zfb</cp:lastModifiedBy>
  <dcterms:created xsi:type="dcterms:W3CDTF">2021-07-29T12:25:00Z</dcterms:created>
  <cp:lastPrinted>2021-10-11T08:34:00Z</cp:lastPrinted>
  <dcterms:modified xsi:type="dcterms:W3CDTF">2025-10-21T11:30:15Z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2052-11.8.2.1114</vt:lpwstr>
  </property>
  <property fmtid="{D5CDD505-2E9C-101B-9397-08002B2CF9AE}" pid="3" name="ICV">
    <vt:lpwstr>5B79589321924045BFAF254D846ED25B</vt:lpwstr>
  </property>
</Properties>
</file>