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19200" windowHeight="6880" tabRatio="975"/>
  </bookViews>
  <sheets>
    <sheet name="南峪村" sheetId="14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<sst xmlns="http://schemas.openxmlformats.org/spreadsheetml/2006/main" count="41" uniqueCount="28">
  <si>
    <t>南峪</t>
  </si>
  <si>
    <t>序号</t>
  </si>
  <si>
    <t>行政村</t>
  </si>
  <si>
    <t>姓名</t>
  </si>
  <si>
    <t>已拆除房屋面积（㎡）</t>
  </si>
  <si>
    <t>拆除房屋清运垃圾量（m³）</t>
  </si>
  <si>
    <t>残垣断壁或围墙方量（m³）</t>
  </si>
  <si>
    <t>残垣断壁或围墙清运垃圾量（m³）</t>
  </si>
  <si>
    <t>建筑垃圾总方量（m³）</t>
  </si>
  <si>
    <t>单价（元/m³）</t>
  </si>
  <si>
    <t>总价（元）</t>
  </si>
  <si>
    <t>清运积存土石垃圾方量（m³）</t>
  </si>
  <si>
    <t>清运积存土石垃圾总价(元)</t>
  </si>
  <si>
    <t>清运柴草类垃圾方量（m³）</t>
  </si>
  <si>
    <t>清运柴草总价(元)</t>
  </si>
  <si>
    <t>总计（元）</t>
  </si>
  <si>
    <t>郭胜民</t>
  </si>
  <si>
    <t>马泽凡</t>
  </si>
  <si>
    <t>郝玉光</t>
  </si>
  <si>
    <t>郭付江</t>
  </si>
  <si>
    <t>郭爱菊</t>
  </si>
  <si>
    <t>郭艳亮</t>
  </si>
  <si>
    <t>郭海民</t>
  </si>
  <si>
    <t>郭永飞</t>
  </si>
  <si>
    <t>郭彦宾</t>
  </si>
  <si>
    <t>郭丽国</t>
  </si>
  <si>
    <t>郝聚成</t>
  </si>
  <si>
    <t>合计：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</si>
</sst>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theme="1"/>
      <name val="宋体"/>
      <charset val="134"/>
      <scheme val="minor"/>
    </font>
    <font>
      <b/>
      <sz val="20"/>
      <name val="宋体"/>
      <charset val="134"/>
    </font>
    <font>
      <b/>
      <sz val="12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2"/>
      <name val="宋体"/>
      <charset val="134"/>
    </font>
    <font>
      <sz val="1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2"/>
      <name val="宋体"/>
      <charset val="134"/>
      <scheme val="minor"/>
    </font>
    <font>
      <b/>
      <sz val="1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8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4" borderId="5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5" borderId="8" applyNumberFormat="0" applyAlignment="0" applyProtection="0">
      <alignment vertical="center"/>
    </xf>
    <xf numFmtId="0" fontId="18" fillId="6" borderId="9" applyNumberFormat="0" applyAlignment="0" applyProtection="0">
      <alignment vertical="center"/>
    </xf>
    <xf numFmtId="0" fontId="19" fillId="6" borderId="8" applyNumberFormat="0" applyAlignment="0" applyProtection="0">
      <alignment vertical="center"/>
    </xf>
    <xf numFmtId="0" fontId="20" fillId="7" borderId="10" applyNumberFormat="0" applyAlignment="0" applyProtection="0">
      <alignment vertical="center"/>
    </xf>
    <xf numFmtId="0" fontId="21" fillId="0" borderId="11" applyNumberFormat="0" applyFill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4" fillId="0" borderId="0">
      <alignment vertical="center"/>
    </xf>
  </cellStyleXfs>
  <cellXfs count="17">
    <xf numFmtId="0" fontId="0" fillId="0" borderId="0" xfId="0">
      <alignment vertical="center"/>
    </xf>
    <xf numFmtId="0" fontId="0" fillId="2" borderId="0" xfId="0" applyNumberFormat="1" applyFill="1">
      <alignment vertical="center"/>
    </xf>
    <xf numFmtId="0" fontId="1" fillId="2" borderId="1" xfId="0" applyNumberFormat="1" applyFont="1" applyFill="1" applyBorder="1" applyAlignment="1">
      <alignment horizontal="center" vertical="center"/>
    </xf>
    <xf numFmtId="0" fontId="2" fillId="2" borderId="2" xfId="0" applyNumberFormat="1" applyFont="1" applyFill="1" applyBorder="1" applyAlignment="1">
      <alignment horizontal="center" vertical="center" wrapText="1"/>
    </xf>
    <xf numFmtId="0" fontId="3" fillId="2" borderId="1" xfId="0" applyNumberFormat="1" applyFont="1" applyFill="1" applyBorder="1" applyAlignment="1">
      <alignment horizontal="center" vertical="center" wrapText="1"/>
    </xf>
    <xf numFmtId="0" fontId="4" fillId="2" borderId="1" xfId="0" applyNumberFormat="1" applyFont="1" applyFill="1" applyBorder="1" applyAlignment="1">
      <alignment horizontal="center" vertical="center"/>
    </xf>
    <xf numFmtId="0" fontId="5" fillId="2" borderId="1" xfId="0" applyNumberFormat="1" applyFont="1" applyFill="1" applyBorder="1" applyAlignment="1">
      <alignment horizontal="center" vertical="center"/>
    </xf>
    <xf numFmtId="0" fontId="0" fillId="2" borderId="1" xfId="0" applyNumberFormat="1" applyFill="1" applyBorder="1" applyAlignment="1">
      <alignment horizontal="center" vertical="center" wrapText="1"/>
    </xf>
    <xf numFmtId="0" fontId="4" fillId="2" borderId="3" xfId="0" applyNumberFormat="1" applyFont="1" applyFill="1" applyBorder="1" applyAlignment="1">
      <alignment horizontal="center" vertical="center"/>
    </xf>
    <xf numFmtId="0" fontId="2" fillId="2" borderId="4" xfId="0" applyNumberFormat="1" applyFont="1" applyFill="1" applyBorder="1" applyAlignment="1">
      <alignment horizontal="center" vertical="center" wrapText="1"/>
    </xf>
    <xf numFmtId="0" fontId="2" fillId="2" borderId="3" xfId="0" applyNumberFormat="1" applyFont="1" applyFill="1" applyBorder="1" applyAlignment="1">
      <alignment horizontal="center" vertical="center" wrapText="1"/>
    </xf>
    <xf numFmtId="0" fontId="2" fillId="2" borderId="1" xfId="0" applyNumberFormat="1" applyFont="1" applyFill="1" applyBorder="1" applyAlignment="1">
      <alignment horizontal="center" vertical="center" wrapText="1"/>
    </xf>
    <xf numFmtId="0" fontId="6" fillId="2" borderId="1" xfId="0" applyNumberFormat="1" applyFont="1" applyFill="1" applyBorder="1" applyAlignment="1">
      <alignment horizontal="center" vertical="center" wrapText="1"/>
    </xf>
    <xf numFmtId="0" fontId="7" fillId="0" borderId="2" xfId="0" applyNumberFormat="1" applyFont="1" applyFill="1" applyBorder="1" applyAlignment="1">
      <alignment horizontal="center" vertical="center" wrapText="1"/>
    </xf>
    <xf numFmtId="0" fontId="7" fillId="3" borderId="2" xfId="0" applyNumberFormat="1" applyFont="1" applyFill="1" applyBorder="1" applyAlignment="1">
      <alignment horizontal="center" vertical="center" wrapText="1"/>
    </xf>
    <xf numFmtId="0" fontId="6" fillId="2" borderId="1" xfId="0" applyNumberFormat="1" applyFont="1" applyFill="1" applyBorder="1" applyAlignment="1">
      <alignment horizontal="center" vertical="center"/>
    </xf>
    <xf numFmtId="0" fontId="8" fillId="0" borderId="2" xfId="0" applyNumberFormat="1" applyFont="1" applyFill="1" applyBorder="1" applyAlignment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</sheetPr>
  <dimension ref="A1:Q15"/>
  <sheetViews>
    <sheetView tabSelected="1" zoomScale="87" zoomScaleNormal="87" topLeftCell="A2" workbookViewId="0">
      <selection activeCell="D14" sqref="D14"/>
    </sheetView>
  </sheetViews>
  <sheetFormatPr defaultColWidth="9" defaultRowHeight="14"/>
  <cols>
    <col min="1" max="1" width="9" style="1"/>
    <col min="2" max="2" width="9.10909090909091" style="1" customWidth="1"/>
    <col min="3" max="3" width="8.04545454545454" style="1" customWidth="1"/>
    <col min="4" max="4" width="10.4454545454545" style="1" customWidth="1"/>
    <col min="5" max="5" width="11.1727272727273" style="1" customWidth="1"/>
    <col min="6" max="6" width="11.0727272727273" style="1" customWidth="1"/>
    <col min="7" max="7" width="13.4818181818182" style="1" customWidth="1"/>
    <col min="8" max="8" width="10.9727272727273" style="1" customWidth="1"/>
    <col min="9" max="9" width="7" style="1" customWidth="1"/>
    <col min="10" max="10" width="11.6636363636364" style="1" customWidth="1"/>
    <col min="11" max="11" width="12.0090909090909" style="1" customWidth="1"/>
    <col min="12" max="12" width="9" style="1"/>
    <col min="13" max="13" width="10.5454545454545" style="1" customWidth="1"/>
    <col min="14" max="14" width="11.1818181818182" style="1" customWidth="1"/>
    <col min="15" max="16384" width="9" style="1"/>
  </cols>
  <sheetData>
    <row r="1" ht="25.5" spans="1:17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</row>
    <row r="2" ht="64" customHeight="1" spans="1:17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  <c r="G2" s="3" t="s">
        <v>7</v>
      </c>
      <c r="H2" s="3" t="s">
        <v>8</v>
      </c>
      <c r="I2" s="3" t="s">
        <v>9</v>
      </c>
      <c r="J2" s="3" t="s">
        <v>10</v>
      </c>
      <c r="K2" s="13" t="s">
        <v>11</v>
      </c>
      <c r="L2" s="13" t="s">
        <v>9</v>
      </c>
      <c r="M2" s="14" t="s">
        <v>12</v>
      </c>
      <c r="N2" s="13" t="s">
        <v>13</v>
      </c>
      <c r="O2" s="13" t="s">
        <v>9</v>
      </c>
      <c r="P2" s="14" t="s">
        <v>14</v>
      </c>
      <c r="Q2" s="16" t="s">
        <v>15</v>
      </c>
    </row>
    <row r="3" ht="19" customHeight="1" spans="1:17">
      <c r="A3" s="4">
        <v>1</v>
      </c>
      <c r="B3" s="4" t="s">
        <v>0</v>
      </c>
      <c r="C3" s="5" t="s">
        <v>16</v>
      </c>
      <c r="D3" s="5">
        <v>61</v>
      </c>
      <c r="E3" s="4">
        <f>ROUND(D3*0.95,2)</f>
        <v>57.95</v>
      </c>
      <c r="F3" s="6">
        <v>0</v>
      </c>
      <c r="G3" s="7">
        <f>ROUND(F3*1.53,2)</f>
        <v>0</v>
      </c>
      <c r="H3" s="7">
        <f>ROUND(E3+G3,2)</f>
        <v>57.95</v>
      </c>
      <c r="I3" s="7">
        <v>20</v>
      </c>
      <c r="J3" s="7">
        <f>ROUND(H3*I3,0)</f>
        <v>1159</v>
      </c>
      <c r="K3" s="15"/>
      <c r="L3" s="15"/>
      <c r="M3" s="15"/>
      <c r="N3" s="15"/>
      <c r="O3" s="15"/>
      <c r="P3" s="15"/>
      <c r="Q3" s="15"/>
    </row>
    <row r="4" ht="19" customHeight="1" spans="1:17">
      <c r="A4" s="4">
        <v>2</v>
      </c>
      <c r="B4" s="4" t="s">
        <v>0</v>
      </c>
      <c r="C4" s="5" t="s">
        <v>17</v>
      </c>
      <c r="D4" s="5">
        <v>180</v>
      </c>
      <c r="E4" s="4">
        <f>ROUND(D4*0.95,2)</f>
        <v>171</v>
      </c>
      <c r="F4" s="6">
        <v>0</v>
      </c>
      <c r="G4" s="7">
        <f>ROUND(F4*1.53,2)</f>
        <v>0</v>
      </c>
      <c r="H4" s="7">
        <f>ROUND(E4+G4,2)</f>
        <v>171</v>
      </c>
      <c r="I4" s="7">
        <v>20</v>
      </c>
      <c r="J4" s="7">
        <f>ROUND(H4*I4,0)</f>
        <v>3420</v>
      </c>
      <c r="K4" s="15"/>
      <c r="L4" s="15"/>
      <c r="M4" s="15"/>
      <c r="N4" s="15"/>
      <c r="O4" s="15"/>
      <c r="P4" s="15"/>
      <c r="Q4" s="15"/>
    </row>
    <row r="5" ht="19" customHeight="1" spans="1:17">
      <c r="A5" s="4">
        <v>3</v>
      </c>
      <c r="B5" s="4" t="s">
        <v>0</v>
      </c>
      <c r="C5" s="8" t="s">
        <v>18</v>
      </c>
      <c r="D5" s="5">
        <v>85</v>
      </c>
      <c r="E5" s="4">
        <f>ROUND(D5*0.95,2)</f>
        <v>80.75</v>
      </c>
      <c r="F5" s="6">
        <f>13*2.3*0.5</f>
        <v>14.95</v>
      </c>
      <c r="G5" s="7">
        <f>ROUND(F5*1.53,2)</f>
        <v>22.87</v>
      </c>
      <c r="H5" s="7">
        <f>ROUND(E5+G5,2)</f>
        <v>103.62</v>
      </c>
      <c r="I5" s="7">
        <v>20</v>
      </c>
      <c r="J5" s="7">
        <f>ROUND(H5*I5,0)</f>
        <v>2072</v>
      </c>
      <c r="K5" s="15"/>
      <c r="L5" s="15"/>
      <c r="M5" s="15"/>
      <c r="N5" s="15"/>
      <c r="O5" s="15"/>
      <c r="P5" s="15"/>
      <c r="Q5" s="15"/>
    </row>
    <row r="6" ht="19" customHeight="1" spans="1:17">
      <c r="A6" s="4">
        <v>4</v>
      </c>
      <c r="B6" s="4" t="s">
        <v>0</v>
      </c>
      <c r="C6" s="8" t="s">
        <v>19</v>
      </c>
      <c r="D6" s="5">
        <v>66</v>
      </c>
      <c r="E6" s="4">
        <f>ROUND(D6*0.95,2)</f>
        <v>62.7</v>
      </c>
      <c r="F6" s="6">
        <v>0</v>
      </c>
      <c r="G6" s="7">
        <f>ROUND(F6*1.53,2)</f>
        <v>0</v>
      </c>
      <c r="H6" s="7">
        <f>ROUND(E6+G6,2)</f>
        <v>62.7</v>
      </c>
      <c r="I6" s="7">
        <v>20</v>
      </c>
      <c r="J6" s="7">
        <f>ROUND(H6*I6,0)</f>
        <v>1254</v>
      </c>
      <c r="K6" s="15"/>
      <c r="L6" s="15"/>
      <c r="M6" s="15"/>
      <c r="N6" s="15"/>
      <c r="O6" s="15"/>
      <c r="P6" s="15"/>
      <c r="Q6" s="15"/>
    </row>
    <row r="7" ht="19" customHeight="1" spans="1:17">
      <c r="A7" s="4">
        <v>5</v>
      </c>
      <c r="B7" s="4" t="s">
        <v>0</v>
      </c>
      <c r="C7" s="8" t="s">
        <v>20</v>
      </c>
      <c r="D7" s="5">
        <v>25</v>
      </c>
      <c r="E7" s="4">
        <f>ROUND(D7*0.95,2)</f>
        <v>23.75</v>
      </c>
      <c r="F7" s="6">
        <v>0</v>
      </c>
      <c r="G7" s="7">
        <f>ROUND(F7*1.53,2)</f>
        <v>0</v>
      </c>
      <c r="H7" s="7">
        <f>ROUND(E7+G7,2)</f>
        <v>23.75</v>
      </c>
      <c r="I7" s="7">
        <v>20</v>
      </c>
      <c r="J7" s="7">
        <f>ROUND(H7*I7,0)</f>
        <v>475</v>
      </c>
      <c r="K7" s="15"/>
      <c r="L7" s="15"/>
      <c r="M7" s="15"/>
      <c r="N7" s="15"/>
      <c r="O7" s="15"/>
      <c r="P7" s="15"/>
      <c r="Q7" s="15"/>
    </row>
    <row r="8" ht="19" customHeight="1" spans="1:17">
      <c r="A8" s="4">
        <v>6</v>
      </c>
      <c r="B8" s="4" t="s">
        <v>0</v>
      </c>
      <c r="C8" s="8" t="s">
        <v>21</v>
      </c>
      <c r="D8" s="5">
        <v>48</v>
      </c>
      <c r="E8" s="4">
        <f t="shared" ref="E8:E14" si="0">ROUND(D8*0.95,2)</f>
        <v>45.6</v>
      </c>
      <c r="F8" s="6">
        <v>0</v>
      </c>
      <c r="G8" s="7">
        <f t="shared" ref="G8:G14" si="1">ROUND(F8*1.53,2)</f>
        <v>0</v>
      </c>
      <c r="H8" s="7">
        <f t="shared" ref="H8:H14" si="2">ROUND(E8+G8,2)</f>
        <v>45.6</v>
      </c>
      <c r="I8" s="7">
        <v>20</v>
      </c>
      <c r="J8" s="7">
        <f t="shared" ref="J8:J14" si="3">ROUND(H8*I8,0)</f>
        <v>912</v>
      </c>
      <c r="K8" s="15"/>
      <c r="L8" s="15"/>
      <c r="M8" s="15"/>
      <c r="N8" s="15"/>
      <c r="O8" s="15"/>
      <c r="P8" s="15"/>
      <c r="Q8" s="15"/>
    </row>
    <row r="9" ht="19" customHeight="1" spans="1:17">
      <c r="A9" s="4">
        <v>7</v>
      </c>
      <c r="B9" s="4" t="s">
        <v>0</v>
      </c>
      <c r="C9" s="8" t="s">
        <v>22</v>
      </c>
      <c r="D9" s="5">
        <v>40</v>
      </c>
      <c r="E9" s="4">
        <f t="shared" si="0"/>
        <v>38</v>
      </c>
      <c r="F9" s="6">
        <f>2.6*1.8*0.5</f>
        <v>2.34</v>
      </c>
      <c r="G9" s="7">
        <f t="shared" si="1"/>
        <v>3.58</v>
      </c>
      <c r="H9" s="7">
        <f t="shared" si="2"/>
        <v>41.58</v>
      </c>
      <c r="I9" s="7">
        <v>20</v>
      </c>
      <c r="J9" s="7">
        <f t="shared" si="3"/>
        <v>832</v>
      </c>
      <c r="K9" s="15"/>
      <c r="L9" s="15"/>
      <c r="M9" s="15"/>
      <c r="N9" s="15"/>
      <c r="O9" s="15"/>
      <c r="P9" s="15"/>
      <c r="Q9" s="15"/>
    </row>
    <row r="10" ht="19" customHeight="1" spans="1:17">
      <c r="A10" s="4">
        <v>8</v>
      </c>
      <c r="B10" s="4" t="s">
        <v>0</v>
      </c>
      <c r="C10" s="8" t="s">
        <v>23</v>
      </c>
      <c r="D10" s="5">
        <v>66</v>
      </c>
      <c r="E10" s="4">
        <f t="shared" si="0"/>
        <v>62.7</v>
      </c>
      <c r="F10" s="6">
        <f>15*2*0.6</f>
        <v>18</v>
      </c>
      <c r="G10" s="7">
        <f t="shared" si="1"/>
        <v>27.54</v>
      </c>
      <c r="H10" s="7">
        <f t="shared" si="2"/>
        <v>90.24</v>
      </c>
      <c r="I10" s="7">
        <v>20</v>
      </c>
      <c r="J10" s="7">
        <f t="shared" si="3"/>
        <v>1805</v>
      </c>
      <c r="K10" s="15"/>
      <c r="L10" s="15"/>
      <c r="M10" s="15"/>
      <c r="N10" s="15"/>
      <c r="O10" s="15"/>
      <c r="P10" s="15"/>
      <c r="Q10" s="15"/>
    </row>
    <row r="11" ht="19" customHeight="1" spans="1:17">
      <c r="A11" s="4">
        <v>9</v>
      </c>
      <c r="B11" s="4" t="s">
        <v>0</v>
      </c>
      <c r="C11" s="8" t="s">
        <v>24</v>
      </c>
      <c r="D11" s="5">
        <f>16*4+3*8+11*4</f>
        <v>132</v>
      </c>
      <c r="E11" s="4">
        <f t="shared" si="0"/>
        <v>125.4</v>
      </c>
      <c r="F11" s="6">
        <f>8*2.6*0.6</f>
        <v>12.48</v>
      </c>
      <c r="G11" s="7">
        <f t="shared" si="1"/>
        <v>19.09</v>
      </c>
      <c r="H11" s="7">
        <f t="shared" si="2"/>
        <v>144.49</v>
      </c>
      <c r="I11" s="7">
        <v>20</v>
      </c>
      <c r="J11" s="7">
        <f t="shared" si="3"/>
        <v>2890</v>
      </c>
      <c r="K11" s="15"/>
      <c r="L11" s="15"/>
      <c r="M11" s="15"/>
      <c r="N11" s="15"/>
      <c r="O11" s="15"/>
      <c r="P11" s="15"/>
      <c r="Q11" s="15"/>
    </row>
    <row r="12" ht="19" customHeight="1" spans="1:17">
      <c r="A12" s="4">
        <v>10</v>
      </c>
      <c r="B12" s="4" t="s">
        <v>0</v>
      </c>
      <c r="C12" s="8" t="s">
        <v>25</v>
      </c>
      <c r="D12" s="5">
        <v>40</v>
      </c>
      <c r="E12" s="4">
        <f t="shared" si="0"/>
        <v>38</v>
      </c>
      <c r="F12" s="6">
        <v>0</v>
      </c>
      <c r="G12" s="7">
        <f t="shared" si="1"/>
        <v>0</v>
      </c>
      <c r="H12" s="7">
        <f t="shared" si="2"/>
        <v>38</v>
      </c>
      <c r="I12" s="7">
        <v>20</v>
      </c>
      <c r="J12" s="7">
        <f t="shared" si="3"/>
        <v>760</v>
      </c>
      <c r="K12" s="15"/>
      <c r="L12" s="15"/>
      <c r="M12" s="15"/>
      <c r="N12" s="15"/>
      <c r="O12" s="15"/>
      <c r="P12" s="15"/>
      <c r="Q12" s="15"/>
    </row>
    <row r="13" ht="19" customHeight="1" spans="1:17">
      <c r="A13" s="4">
        <v>11</v>
      </c>
      <c r="B13" s="4" t="s">
        <v>0</v>
      </c>
      <c r="C13" s="8" t="s">
        <v>26</v>
      </c>
      <c r="D13" s="5">
        <f>14*3.5+3*5+14*3.5</f>
        <v>113</v>
      </c>
      <c r="E13" s="4">
        <f t="shared" si="0"/>
        <v>107.35</v>
      </c>
      <c r="F13" s="6">
        <f>5*3*0.6</f>
        <v>9</v>
      </c>
      <c r="G13" s="7">
        <f t="shared" si="1"/>
        <v>13.77</v>
      </c>
      <c r="H13" s="7">
        <f t="shared" si="2"/>
        <v>121.12</v>
      </c>
      <c r="I13" s="7">
        <v>20</v>
      </c>
      <c r="J13" s="7">
        <f t="shared" si="3"/>
        <v>2422</v>
      </c>
      <c r="K13" s="15"/>
      <c r="L13" s="15"/>
      <c r="M13" s="15"/>
      <c r="N13" s="15"/>
      <c r="O13" s="15"/>
      <c r="P13" s="15"/>
      <c r="Q13" s="15"/>
    </row>
    <row r="14" ht="22" customHeight="1" spans="1:17">
      <c r="A14" s="9" t="s">
        <v>27</v>
      </c>
      <c r="B14" s="10"/>
      <c r="C14" s="10">
        <v>11</v>
      </c>
      <c r="D14" s="11">
        <f>SUM(D3:D13)</f>
        <v>856</v>
      </c>
      <c r="E14" s="11">
        <f>SUM(E3:E13)</f>
        <v>813.2</v>
      </c>
      <c r="F14" s="11">
        <f>SUM(F3:F13)</f>
        <v>56.77</v>
      </c>
      <c r="G14" s="12">
        <f>SUM(G3:G13)</f>
        <v>86.85</v>
      </c>
      <c r="H14" s="12">
        <f>SUM(H3:H13)</f>
        <v>900.05</v>
      </c>
      <c r="I14" s="12"/>
      <c r="J14" s="12">
        <f>SUM(J3:J13)</f>
        <v>18001</v>
      </c>
      <c r="K14" s="15">
        <v>310</v>
      </c>
      <c r="L14" s="15">
        <v>10</v>
      </c>
      <c r="M14" s="15">
        <f>K14*L14</f>
        <v>3100</v>
      </c>
      <c r="N14" s="15">
        <v>160</v>
      </c>
      <c r="O14" s="15">
        <v>15</v>
      </c>
      <c r="P14" s="15">
        <f>N14*O14</f>
        <v>2400</v>
      </c>
      <c r="Q14" s="15">
        <f>P14+M14+J14</f>
        <v>23501</v>
      </c>
    </row>
    <row r="15" ht="13.8" customHeight="1"/>
  </sheetData>
  <mergeCells count="2">
    <mergeCell ref="A1:Q1"/>
    <mergeCell ref="A14:B14"/>
  </mergeCells>
  <pageMargins left="0.7" right="0.7" top="0.75" bottom="0.75" header="0.3" footer="0.3"/>
  <pageSetup paperSize="9" scale="75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南峪村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温温</cp:lastModifiedBy>
  <dcterms:created xsi:type="dcterms:W3CDTF">2021-08-01T09:58:00Z</dcterms:created>
  <cp:lastPrinted>2021-10-22T05:56:00Z</cp:lastPrinted>
  <dcterms:modified xsi:type="dcterms:W3CDTF">2025-10-19T04:00:53Z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746A1CB8CD204D1AAD23B2AC290761B5</vt:lpwstr>
  </property>
  <property fmtid="{D5CDD505-2E9C-101B-9397-08002B2CF9AE}" pid="3" name="KSOProductBuildVer">
    <vt:lpwstr>2052-12.1.0.21915</vt:lpwstr>
  </property>
</Properties>
</file>