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 tabRatio="893"/>
  </bookViews>
  <sheets>
    <sheet name="总计" sheetId="18" r:id="rId1"/>
    <sheet name="曲江0" sheetId="20" r:id="rId2"/>
    <sheet name="西街村0" sheetId="25" r:id="rId3"/>
    <sheet name="上王小峪0" sheetId="26" r:id="rId4"/>
    <sheet name="北羊角村0" sheetId="27" r:id="rId5"/>
    <sheet name="西高村0" sheetId="28" r:id="rId6"/>
    <sheet name="胡家庄0" sheetId="40" r:id="rId7"/>
    <sheet name="南关村0" sheetId="41" r:id="rId8"/>
    <sheet name="东高0" sheetId="42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<sst xmlns="http://schemas.openxmlformats.org/spreadsheetml/2006/main" count="201" uniqueCount="30">
  <si>
    <t>赞皇镇总计</t>
  </si>
  <si>
    <t>序号</t>
  </si>
  <si>
    <t>村名</t>
  </si>
  <si>
    <t>户数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</si>
  <si>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</si>
  <si>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</si>
  <si>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</si>
  <si>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</si>
  <si>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</si>
  <si>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</si>
  <si>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</si>
  <si>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</si>
  <si>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清运积存土石垃圾总价(元)</t>
  </si>
  <si>
    <t>清运柴草类垃圾方量（m³）</t>
  </si>
  <si>
    <t>清运柴草总价(元)</t>
  </si>
  <si>
    <t>总计（元）</t>
  </si>
  <si>
    <t>曲江村</t>
  </si>
  <si>
    <t>合计：</t>
  </si>
  <si>
    <t>行政村</t>
  </si>
  <si>
    <t>姓名</t>
  </si>
  <si>
    <t>西街村</t>
  </si>
  <si>
    <t>杜彦辰</t>
  </si>
  <si>
    <t>上王小峪村</t>
  </si>
  <si>
    <t>北羊角村</t>
  </si>
  <si>
    <t>西高村</t>
  </si>
  <si>
    <t>胡家庄村</t>
  </si>
  <si>
    <t>杜国瑞</t>
  </si>
  <si>
    <t>南关村</t>
  </si>
  <si>
    <t>王素海</t>
  </si>
  <si>
    <t>东高村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</si>
</sst>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41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2" borderId="3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right" vertical="center" wrapText="1"/>
    </xf>
    <xf numFmtId="0" fontId="2" fillId="2" borderId="3" xfId="0" applyNumberFormat="1" applyFont="1" applyFill="1" applyBorder="1" applyAlignment="1">
      <alignment horizontal="right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2" borderId="0" xfId="0" applyNumberFormat="1" applyFill="1" applyAlignment="1">
      <alignment horizontal="center" vertical="center" wrapText="1"/>
    </xf>
    <xf numFmtId="0" fontId="0" fillId="2" borderId="0" xfId="0" applyNumberFormat="1" applyFill="1" applyAlignment="1">
      <alignment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vertical="center" wrapText="1"/>
    </xf>
    <xf numFmtId="176" fontId="0" fillId="0" borderId="0" xfId="0" applyNumberFormat="1" applyFill="1" applyAlignment="1">
      <alignment vertical="center" wrapText="1"/>
    </xf>
    <xf numFmtId="176" fontId="0" fillId="0" borderId="0" xfId="0" applyNumberForma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right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 3" xfId="51"/>
    <cellStyle name="常规 5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tabSelected="1" zoomScale="77" zoomScaleNormal="77" workbookViewId="0">
      <selection activeCell="L18" sqref="L18"/>
    </sheetView>
  </sheetViews>
  <sheetFormatPr defaultColWidth="9" defaultRowHeight="14"/>
  <cols>
    <col min="1" max="1" width="8.55454545454545" style="21" customWidth="1"/>
    <col min="2" max="2" width="12.9818181818182" style="21" customWidth="1"/>
    <col min="3" max="3" width="6.21818181818182" style="21" customWidth="1"/>
    <col min="4" max="4" width="10.1818181818182" style="21" customWidth="1"/>
    <col min="5" max="5" width="11.4545454545455" style="22" customWidth="1"/>
    <col min="6" max="6" width="11.8181818181818" style="22" customWidth="1"/>
    <col min="7" max="7" width="12.5454545454545" style="22" customWidth="1"/>
    <col min="8" max="8" width="10.2727272727273" style="22" customWidth="1"/>
    <col min="9" max="9" width="7.09090909090909" style="20" customWidth="1"/>
    <col min="10" max="10" width="11.9090909090909" style="23" customWidth="1"/>
    <col min="11" max="11" width="12.3909090909091" style="21" customWidth="1"/>
    <col min="12" max="12" width="9.18181818181818" style="21"/>
    <col min="13" max="13" width="11.3363636363636" style="21" customWidth="1"/>
    <col min="14" max="14" width="10.2727272727273" style="21" customWidth="1"/>
    <col min="15" max="15" width="9.44545454545455" style="21" customWidth="1"/>
    <col min="16" max="16" width="12.1545454545455" style="21" customWidth="1"/>
    <col min="17" max="17" width="12.8181818181818" style="21"/>
    <col min="18" max="16384" width="9" style="21"/>
  </cols>
  <sheetData>
    <row r="1" ht="25.5" spans="1:17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="20" customFormat="1" ht="54" customHeight="1" spans="1:17">
      <c r="A2" s="25" t="s">
        <v>1</v>
      </c>
      <c r="B2" s="25" t="s">
        <v>2</v>
      </c>
      <c r="C2" s="25" t="s">
        <v>3</v>
      </c>
      <c r="D2" s="25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5" t="s">
        <v>9</v>
      </c>
      <c r="J2" s="26" t="s">
        <v>10</v>
      </c>
      <c r="K2" s="13" t="s">
        <v>11</v>
      </c>
      <c r="L2" s="13" t="s">
        <v>9</v>
      </c>
      <c r="M2" s="13" t="s">
        <v>12</v>
      </c>
      <c r="N2" s="13" t="s">
        <v>13</v>
      </c>
      <c r="O2" s="13" t="s">
        <v>9</v>
      </c>
      <c r="P2" s="13" t="s">
        <v>14</v>
      </c>
      <c r="Q2" s="15" t="s">
        <v>15</v>
      </c>
    </row>
    <row r="3" ht="22.8" customHeight="1" spans="1:17">
      <c r="A3" s="27">
        <v>1</v>
      </c>
      <c r="B3" s="28" t="s">
        <v>16</v>
      </c>
      <c r="C3" s="28">
        <f>曲江0!C10</f>
        <v>0</v>
      </c>
      <c r="D3" s="28">
        <f>曲江0!D10</f>
        <v>0</v>
      </c>
      <c r="E3" s="29">
        <f>曲江0!E10</f>
        <v>0</v>
      </c>
      <c r="F3" s="30">
        <f>曲江0!F3</f>
        <v>0</v>
      </c>
      <c r="G3" s="31">
        <f>曲江0!G3</f>
        <v>0</v>
      </c>
      <c r="H3" s="31">
        <f>曲江0!H3</f>
        <v>0</v>
      </c>
      <c r="I3" s="38">
        <v>20</v>
      </c>
      <c r="J3" s="31">
        <f>曲江0!J3</f>
        <v>0</v>
      </c>
      <c r="K3" s="38">
        <f>曲江0!K10</f>
        <v>590</v>
      </c>
      <c r="L3" s="38">
        <v>10</v>
      </c>
      <c r="M3" s="38">
        <f t="shared" ref="M3:M10" si="0">K3*L3</f>
        <v>5900</v>
      </c>
      <c r="N3" s="39">
        <f>曲江0!N10</f>
        <v>380</v>
      </c>
      <c r="O3" s="38">
        <v>15</v>
      </c>
      <c r="P3" s="38">
        <f t="shared" ref="P3:P10" si="1">N3*O3</f>
        <v>5700</v>
      </c>
      <c r="Q3" s="38">
        <f t="shared" ref="Q3:Q10" si="2">J3+M3+P3</f>
        <v>11600</v>
      </c>
    </row>
    <row r="4" ht="22.8" customHeight="1" spans="1:17">
      <c r="A4" s="27">
        <v>2</v>
      </c>
      <c r="B4" s="28" t="str">
        <f>西街村0!A1</f>
        <v>西街村</v>
      </c>
      <c r="C4" s="28">
        <f>西街村0!C6</f>
        <v>1</v>
      </c>
      <c r="D4" s="28">
        <f>西街村0!D3</f>
        <v>141.6</v>
      </c>
      <c r="E4" s="29">
        <f>西街村0!E3</f>
        <v>134.52</v>
      </c>
      <c r="F4" s="30">
        <f>西街村0!F6</f>
        <v>0</v>
      </c>
      <c r="G4" s="31">
        <f>西街村0!G7</f>
        <v>0</v>
      </c>
      <c r="H4" s="31">
        <f>西街村0!H6</f>
        <v>134.52</v>
      </c>
      <c r="I4" s="38">
        <v>20</v>
      </c>
      <c r="J4" s="31">
        <f>西街村0!J6</f>
        <v>2690</v>
      </c>
      <c r="K4" s="38">
        <f>西街村0!K6</f>
        <v>160</v>
      </c>
      <c r="L4" s="38">
        <v>10</v>
      </c>
      <c r="M4" s="38">
        <f t="shared" si="0"/>
        <v>1600</v>
      </c>
      <c r="N4" s="39">
        <f>西街村0!N6</f>
        <v>0</v>
      </c>
      <c r="O4" s="38">
        <v>15</v>
      </c>
      <c r="P4" s="38">
        <f t="shared" si="1"/>
        <v>0</v>
      </c>
      <c r="Q4" s="38">
        <f t="shared" si="2"/>
        <v>4290</v>
      </c>
    </row>
    <row r="5" ht="22.8" customHeight="1" spans="1:17">
      <c r="A5" s="27">
        <v>3</v>
      </c>
      <c r="B5" s="28" t="str">
        <f>上王小峪0!A1</f>
        <v>上王小峪村</v>
      </c>
      <c r="C5" s="28">
        <f>上王小峪0!C6</f>
        <v>0</v>
      </c>
      <c r="D5" s="28">
        <f>上王小峪0!D6</f>
        <v>0</v>
      </c>
      <c r="E5" s="29">
        <f>上王小峪0!E6</f>
        <v>0</v>
      </c>
      <c r="F5" s="30">
        <f>上王小峪0!F6</f>
        <v>0</v>
      </c>
      <c r="G5" s="31">
        <f>上王小峪0!G6</f>
        <v>0</v>
      </c>
      <c r="H5" s="31">
        <f>上王小峪0!H6</f>
        <v>0</v>
      </c>
      <c r="I5" s="38">
        <v>20</v>
      </c>
      <c r="J5" s="31">
        <f>上王小峪0!J6</f>
        <v>0</v>
      </c>
      <c r="K5" s="38">
        <f>上王小峪0!K6</f>
        <v>490</v>
      </c>
      <c r="L5" s="38">
        <v>10</v>
      </c>
      <c r="M5" s="38">
        <f t="shared" si="0"/>
        <v>4900</v>
      </c>
      <c r="N5" s="39">
        <f>上王小峪0!N6</f>
        <v>310</v>
      </c>
      <c r="O5" s="38">
        <v>15</v>
      </c>
      <c r="P5" s="38">
        <f t="shared" si="1"/>
        <v>4650</v>
      </c>
      <c r="Q5" s="38">
        <f t="shared" si="2"/>
        <v>9550</v>
      </c>
    </row>
    <row r="6" ht="22.8" customHeight="1" spans="1:17">
      <c r="A6" s="27">
        <v>4</v>
      </c>
      <c r="B6" s="32" t="str">
        <f>北羊角村0!A1</f>
        <v>北羊角村</v>
      </c>
      <c r="C6" s="32">
        <v>0</v>
      </c>
      <c r="D6" s="28">
        <v>0</v>
      </c>
      <c r="E6" s="29">
        <f>上王小峪0!E7</f>
        <v>0</v>
      </c>
      <c r="F6" s="30">
        <v>0</v>
      </c>
      <c r="G6" s="31">
        <f>上王小峪0!G7</f>
        <v>0</v>
      </c>
      <c r="H6" s="31">
        <f>上王小峪0!H7</f>
        <v>0</v>
      </c>
      <c r="I6" s="38">
        <v>20</v>
      </c>
      <c r="J6" s="31">
        <f>上王小峪0!J7</f>
        <v>0</v>
      </c>
      <c r="K6" s="38">
        <f>北羊角村0!K4</f>
        <v>470</v>
      </c>
      <c r="L6" s="38">
        <v>10</v>
      </c>
      <c r="M6" s="38">
        <f t="shared" si="0"/>
        <v>4700</v>
      </c>
      <c r="N6" s="39">
        <f>北羊角村0!N4</f>
        <v>320</v>
      </c>
      <c r="O6" s="38">
        <v>15</v>
      </c>
      <c r="P6" s="38">
        <f t="shared" si="1"/>
        <v>4800</v>
      </c>
      <c r="Q6" s="38">
        <f t="shared" si="2"/>
        <v>9500</v>
      </c>
    </row>
    <row r="7" ht="22.8" customHeight="1" spans="1:17">
      <c r="A7" s="27">
        <v>5</v>
      </c>
      <c r="B7" s="32" t="str">
        <f>西高村0!A1</f>
        <v>西高村</v>
      </c>
      <c r="C7" s="32">
        <v>0</v>
      </c>
      <c r="D7" s="28">
        <v>0</v>
      </c>
      <c r="E7" s="29">
        <f>上王小峪0!E8</f>
        <v>0</v>
      </c>
      <c r="F7" s="30">
        <v>0</v>
      </c>
      <c r="G7" s="31">
        <f>上王小峪0!G8</f>
        <v>0</v>
      </c>
      <c r="H7" s="31">
        <f>上王小峪0!H8</f>
        <v>0</v>
      </c>
      <c r="I7" s="38">
        <v>20</v>
      </c>
      <c r="J7" s="31">
        <f>上王小峪0!J8</f>
        <v>0</v>
      </c>
      <c r="K7" s="38">
        <f>西高村0!K4</f>
        <v>450</v>
      </c>
      <c r="L7" s="38">
        <v>10</v>
      </c>
      <c r="M7" s="38">
        <f t="shared" si="0"/>
        <v>4500</v>
      </c>
      <c r="N7" s="39">
        <f>西高村0!N4</f>
        <v>220</v>
      </c>
      <c r="O7" s="38">
        <v>15</v>
      </c>
      <c r="P7" s="38">
        <f t="shared" si="1"/>
        <v>3300</v>
      </c>
      <c r="Q7" s="38">
        <f t="shared" si="2"/>
        <v>7800</v>
      </c>
    </row>
    <row r="8" ht="22.8" customHeight="1" spans="1:17">
      <c r="A8" s="27">
        <v>6</v>
      </c>
      <c r="B8" s="32" t="str">
        <f>胡家庄0!A1</f>
        <v>胡家庄村</v>
      </c>
      <c r="C8" s="32">
        <f>胡家庄0!C4</f>
        <v>1</v>
      </c>
      <c r="D8" s="28">
        <f>胡家庄0!D4</f>
        <v>104</v>
      </c>
      <c r="E8" s="29">
        <f>胡家庄0!E4</f>
        <v>98.8</v>
      </c>
      <c r="F8" s="30">
        <v>0</v>
      </c>
      <c r="G8" s="31">
        <f>上王小峪0!G20</f>
        <v>0</v>
      </c>
      <c r="H8" s="31">
        <f>胡家庄0!H4</f>
        <v>98.8</v>
      </c>
      <c r="I8" s="38">
        <v>20</v>
      </c>
      <c r="J8" s="31">
        <f>胡家庄0!J4</f>
        <v>1976</v>
      </c>
      <c r="K8" s="38">
        <f>胡家庄0!K4</f>
        <v>150</v>
      </c>
      <c r="L8" s="38">
        <v>10</v>
      </c>
      <c r="M8" s="38">
        <f t="shared" si="0"/>
        <v>1500</v>
      </c>
      <c r="N8" s="39">
        <f>胡家庄0!N4</f>
        <v>36</v>
      </c>
      <c r="O8" s="38">
        <v>15</v>
      </c>
      <c r="P8" s="38">
        <f t="shared" si="1"/>
        <v>540</v>
      </c>
      <c r="Q8" s="38">
        <f t="shared" si="2"/>
        <v>4016</v>
      </c>
    </row>
    <row r="9" ht="22.8" customHeight="1" spans="1:17">
      <c r="A9" s="27">
        <v>7</v>
      </c>
      <c r="B9" s="32" t="str">
        <f>南关村0!A1</f>
        <v>南关村</v>
      </c>
      <c r="C9" s="32">
        <f>南关村0!C6</f>
        <v>1</v>
      </c>
      <c r="D9" s="28">
        <f>南关村0!D3</f>
        <v>204</v>
      </c>
      <c r="E9" s="29">
        <f>南关村0!E3</f>
        <v>193.8</v>
      </c>
      <c r="F9" s="30">
        <v>0</v>
      </c>
      <c r="G9" s="31">
        <v>0</v>
      </c>
      <c r="H9" s="31">
        <f>南关村0!H3</f>
        <v>193.8</v>
      </c>
      <c r="I9" s="38">
        <v>20</v>
      </c>
      <c r="J9" s="31">
        <f>南关村0!J3</f>
        <v>3876</v>
      </c>
      <c r="K9" s="38">
        <v>0</v>
      </c>
      <c r="L9" s="38">
        <v>10</v>
      </c>
      <c r="M9" s="38">
        <f t="shared" si="0"/>
        <v>0</v>
      </c>
      <c r="N9" s="39">
        <v>0</v>
      </c>
      <c r="O9" s="38">
        <v>15</v>
      </c>
      <c r="P9" s="38">
        <f t="shared" si="1"/>
        <v>0</v>
      </c>
      <c r="Q9" s="38">
        <f t="shared" si="2"/>
        <v>3876</v>
      </c>
    </row>
    <row r="10" ht="22.8" customHeight="1" spans="1:17">
      <c r="A10" s="27">
        <v>8</v>
      </c>
      <c r="B10" s="32" t="str">
        <f>东高0!A1</f>
        <v>东高村</v>
      </c>
      <c r="C10" s="32">
        <f>东高0!C10</f>
        <v>0</v>
      </c>
      <c r="D10" s="28">
        <v>0</v>
      </c>
      <c r="E10" s="29">
        <v>0</v>
      </c>
      <c r="F10" s="30">
        <v>0</v>
      </c>
      <c r="G10" s="31">
        <v>0</v>
      </c>
      <c r="H10" s="31">
        <v>0</v>
      </c>
      <c r="I10" s="38">
        <v>20</v>
      </c>
      <c r="J10" s="31">
        <f>东高0!J10</f>
        <v>0</v>
      </c>
      <c r="K10" s="38">
        <f>东高0!K10</f>
        <v>560</v>
      </c>
      <c r="L10" s="38">
        <v>10</v>
      </c>
      <c r="M10" s="38">
        <f t="shared" si="0"/>
        <v>5600</v>
      </c>
      <c r="N10" s="39">
        <f>东高0!N10</f>
        <v>260</v>
      </c>
      <c r="O10" s="38">
        <v>15</v>
      </c>
      <c r="P10" s="38">
        <f t="shared" si="1"/>
        <v>3900</v>
      </c>
      <c r="Q10" s="38">
        <f t="shared" si="2"/>
        <v>9500</v>
      </c>
    </row>
    <row r="11" ht="22.8" customHeight="1" spans="1:17">
      <c r="A11" s="33" t="s">
        <v>17</v>
      </c>
      <c r="B11" s="34">
        <v>6</v>
      </c>
      <c r="C11" s="34">
        <f>SUM(C3:C10)</f>
        <v>3</v>
      </c>
      <c r="D11" s="35">
        <f>SUM(D3:D10)</f>
        <v>449.6</v>
      </c>
      <c r="E11" s="35">
        <f>SUM(E3:E10)</f>
        <v>427.12</v>
      </c>
      <c r="F11" s="36">
        <f>SUM(F3:F8)</f>
        <v>0</v>
      </c>
      <c r="G11" s="36">
        <f>SUM(G3:G8)</f>
        <v>0</v>
      </c>
      <c r="H11" s="37">
        <f>E11+G11</f>
        <v>427.12</v>
      </c>
      <c r="I11" s="40"/>
      <c r="J11" s="37">
        <f>SUM(J3:J10)</f>
        <v>8542</v>
      </c>
      <c r="K11" s="37">
        <f>SUM(K3:K10)</f>
        <v>2870</v>
      </c>
      <c r="L11" s="37"/>
      <c r="M11" s="37">
        <f>SUM(M3:M10)</f>
        <v>28700</v>
      </c>
      <c r="N11" s="37">
        <f>SUM(N3:N10)</f>
        <v>1526</v>
      </c>
      <c r="O11" s="37"/>
      <c r="P11" s="37">
        <f>SUM(P3:P10)</f>
        <v>22890</v>
      </c>
      <c r="Q11" s="37">
        <f>SUM(Q3:Q10)</f>
        <v>60132</v>
      </c>
    </row>
  </sheetData>
  <mergeCells count="1">
    <mergeCell ref="A1:Q1"/>
  </mergeCell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33"/>
  <sheetViews>
    <sheetView zoomScale="84" zoomScaleNormal="84" workbookViewId="0">
      <selection activeCell="M11" sqref="M11"/>
    </sheetView>
  </sheetViews>
  <sheetFormatPr defaultColWidth="9" defaultRowHeight="14"/>
  <cols>
    <col min="1" max="1" width="8.21818181818182" style="19" customWidth="1"/>
    <col min="2" max="2" width="9.10909090909091" style="19" customWidth="1"/>
    <col min="3" max="3" width="9.73636363636364" style="19" customWidth="1"/>
    <col min="4" max="4" width="10.0636363636364" style="19" customWidth="1"/>
    <col min="5" max="5" width="11.1454545454545" style="19" customWidth="1"/>
    <col min="6" max="6" width="11.6818181818182" style="19" customWidth="1"/>
    <col min="7" max="7" width="12.4363636363636" style="19" customWidth="1"/>
    <col min="8" max="8" width="10.2727272727273" style="19" customWidth="1"/>
    <col min="9" max="9" width="7.67272727272727" style="18" customWidth="1"/>
    <col min="10" max="10" width="10.1090909090909" style="18" customWidth="1"/>
    <col min="11" max="11" width="13.0909090909091" style="19" customWidth="1"/>
    <col min="12" max="12" width="9" style="19"/>
    <col min="13" max="13" width="11.0454545454545" style="19" customWidth="1"/>
    <col min="14" max="14" width="11.3636363636364" style="19" customWidth="1"/>
    <col min="15" max="16" width="9" style="19"/>
    <col min="17" max="17" width="9.18181818181818" style="19"/>
    <col min="18" max="16384" width="9" style="19"/>
  </cols>
  <sheetData>
    <row r="1" ht="25.5" spans="1:17">
      <c r="A1" s="1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="18" customFormat="1" ht="60" customHeight="1" spans="1:17">
      <c r="A2" s="2" t="s">
        <v>1</v>
      </c>
      <c r="B2" s="2" t="s">
        <v>18</v>
      </c>
      <c r="C2" s="2" t="s">
        <v>19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3" t="s">
        <v>11</v>
      </c>
      <c r="L2" s="13" t="s">
        <v>9</v>
      </c>
      <c r="M2" s="13" t="s">
        <v>12</v>
      </c>
      <c r="N2" s="13" t="s">
        <v>13</v>
      </c>
      <c r="O2" s="13" t="s">
        <v>9</v>
      </c>
      <c r="P2" s="13" t="s">
        <v>14</v>
      </c>
      <c r="Q2" s="15" t="s">
        <v>15</v>
      </c>
    </row>
    <row r="3" ht="25.8" customHeight="1" spans="1:17">
      <c r="A3" s="3">
        <v>1</v>
      </c>
      <c r="B3" s="3" t="s">
        <v>16</v>
      </c>
      <c r="C3" s="4"/>
      <c r="D3" s="4"/>
      <c r="E3" s="3">
        <f>ROUND(D3*0.95,2)</f>
        <v>0</v>
      </c>
      <c r="F3" s="5"/>
      <c r="G3" s="6">
        <f>ROUND(F3*1.53,2)</f>
        <v>0</v>
      </c>
      <c r="H3" s="6">
        <f>ROUND(E3+G3,2)</f>
        <v>0</v>
      </c>
      <c r="I3" s="6">
        <v>20</v>
      </c>
      <c r="J3" s="6">
        <f>ROUND(H3*I3,0)</f>
        <v>0</v>
      </c>
      <c r="K3" s="14"/>
      <c r="L3" s="14"/>
      <c r="M3" s="14"/>
      <c r="N3" s="14"/>
      <c r="O3" s="14"/>
      <c r="P3" s="14"/>
      <c r="Q3" s="14"/>
    </row>
    <row r="4" ht="25.8" customHeight="1" spans="1:17">
      <c r="A4" s="3">
        <v>2</v>
      </c>
      <c r="B4" s="3" t="s">
        <v>16</v>
      </c>
      <c r="C4" s="4"/>
      <c r="D4" s="4"/>
      <c r="E4" s="3">
        <f t="shared" ref="E4:E9" si="0">ROUND(D4*0.95,2)</f>
        <v>0</v>
      </c>
      <c r="F4" s="5"/>
      <c r="G4" s="6">
        <f t="shared" ref="G4:G9" si="1">ROUND(F4*1.53,2)</f>
        <v>0</v>
      </c>
      <c r="H4" s="6">
        <f t="shared" ref="H4:H9" si="2">ROUND(E4+G4,2)</f>
        <v>0</v>
      </c>
      <c r="I4" s="6">
        <v>20</v>
      </c>
      <c r="J4" s="6">
        <f t="shared" ref="J4:J9" si="3">ROUND(H4*I4,2)</f>
        <v>0</v>
      </c>
      <c r="K4" s="14"/>
      <c r="L4" s="14"/>
      <c r="M4" s="14"/>
      <c r="N4" s="14"/>
      <c r="O4" s="14"/>
      <c r="P4" s="14"/>
      <c r="Q4" s="14"/>
    </row>
    <row r="5" ht="25.8" customHeight="1" spans="1:17">
      <c r="A5" s="3">
        <v>3</v>
      </c>
      <c r="B5" s="3" t="s">
        <v>16</v>
      </c>
      <c r="C5" s="4"/>
      <c r="D5" s="4"/>
      <c r="E5" s="3">
        <f t="shared" si="0"/>
        <v>0</v>
      </c>
      <c r="F5" s="5"/>
      <c r="G5" s="6">
        <f t="shared" si="1"/>
        <v>0</v>
      </c>
      <c r="H5" s="6">
        <f t="shared" si="2"/>
        <v>0</v>
      </c>
      <c r="I5" s="6">
        <v>20</v>
      </c>
      <c r="J5" s="6">
        <f t="shared" si="3"/>
        <v>0</v>
      </c>
      <c r="K5" s="14"/>
      <c r="L5" s="14"/>
      <c r="M5" s="14"/>
      <c r="N5" s="14"/>
      <c r="O5" s="14"/>
      <c r="P5" s="14"/>
      <c r="Q5" s="14"/>
    </row>
    <row r="6" ht="25.8" customHeight="1" spans="1:17">
      <c r="A6" s="3">
        <v>4</v>
      </c>
      <c r="B6" s="3" t="s">
        <v>16</v>
      </c>
      <c r="C6" s="4"/>
      <c r="D6" s="4"/>
      <c r="E6" s="3">
        <f t="shared" si="0"/>
        <v>0</v>
      </c>
      <c r="F6" s="5"/>
      <c r="G6" s="6">
        <f t="shared" si="1"/>
        <v>0</v>
      </c>
      <c r="H6" s="6">
        <f t="shared" si="2"/>
        <v>0</v>
      </c>
      <c r="I6" s="6">
        <v>20</v>
      </c>
      <c r="J6" s="6">
        <f t="shared" si="3"/>
        <v>0</v>
      </c>
      <c r="K6" s="14"/>
      <c r="L6" s="14"/>
      <c r="M6" s="14"/>
      <c r="N6" s="14"/>
      <c r="O6" s="14"/>
      <c r="P6" s="14"/>
      <c r="Q6" s="14"/>
    </row>
    <row r="7" ht="25.8" customHeight="1" spans="1:17">
      <c r="A7" s="3">
        <v>5</v>
      </c>
      <c r="B7" s="3" t="s">
        <v>16</v>
      </c>
      <c r="C7" s="4"/>
      <c r="D7" s="7"/>
      <c r="E7" s="3">
        <f t="shared" si="0"/>
        <v>0</v>
      </c>
      <c r="F7" s="4"/>
      <c r="G7" s="6">
        <f t="shared" si="1"/>
        <v>0</v>
      </c>
      <c r="H7" s="6">
        <f t="shared" si="2"/>
        <v>0</v>
      </c>
      <c r="I7" s="6">
        <v>20</v>
      </c>
      <c r="J7" s="6">
        <f t="shared" si="3"/>
        <v>0</v>
      </c>
      <c r="K7" s="14"/>
      <c r="L7" s="14"/>
      <c r="M7" s="14"/>
      <c r="N7" s="14"/>
      <c r="O7" s="14"/>
      <c r="P7" s="14"/>
      <c r="Q7" s="14"/>
    </row>
    <row r="8" ht="25.8" customHeight="1" spans="1:17">
      <c r="A8" s="3">
        <v>6</v>
      </c>
      <c r="B8" s="3" t="s">
        <v>16</v>
      </c>
      <c r="C8" s="4"/>
      <c r="D8" s="7"/>
      <c r="E8" s="3">
        <f t="shared" si="0"/>
        <v>0</v>
      </c>
      <c r="F8" s="4"/>
      <c r="G8" s="6">
        <f t="shared" si="1"/>
        <v>0</v>
      </c>
      <c r="H8" s="6">
        <f t="shared" si="2"/>
        <v>0</v>
      </c>
      <c r="I8" s="6">
        <v>20</v>
      </c>
      <c r="J8" s="6">
        <f t="shared" si="3"/>
        <v>0</v>
      </c>
      <c r="K8" s="14"/>
      <c r="L8" s="14"/>
      <c r="M8" s="14"/>
      <c r="N8" s="14"/>
      <c r="O8" s="14"/>
      <c r="P8" s="14"/>
      <c r="Q8" s="14"/>
    </row>
    <row r="9" ht="25.8" customHeight="1" spans="1:17">
      <c r="A9" s="3">
        <v>7</v>
      </c>
      <c r="B9" s="3" t="s">
        <v>16</v>
      </c>
      <c r="C9" s="8"/>
      <c r="D9" s="7"/>
      <c r="E9" s="3">
        <f t="shared" si="0"/>
        <v>0</v>
      </c>
      <c r="F9" s="4"/>
      <c r="G9" s="6">
        <f t="shared" si="1"/>
        <v>0</v>
      </c>
      <c r="H9" s="6">
        <f t="shared" si="2"/>
        <v>0</v>
      </c>
      <c r="I9" s="6">
        <v>20</v>
      </c>
      <c r="J9" s="6">
        <f t="shared" si="3"/>
        <v>0</v>
      </c>
      <c r="K9" s="14"/>
      <c r="L9" s="14"/>
      <c r="M9" s="14"/>
      <c r="N9" s="14"/>
      <c r="O9" s="14"/>
      <c r="P9" s="14"/>
      <c r="Q9" s="14"/>
    </row>
    <row r="10" ht="25.8" customHeight="1" spans="1:17">
      <c r="A10" s="9" t="s">
        <v>17</v>
      </c>
      <c r="B10" s="10"/>
      <c r="C10" s="11">
        <v>0</v>
      </c>
      <c r="D10" s="12">
        <f>SUM(D3:D9)</f>
        <v>0</v>
      </c>
      <c r="E10" s="12">
        <f>SUM(E3:E9)</f>
        <v>0</v>
      </c>
      <c r="F10" s="12">
        <f>SUM(F3:F9)</f>
        <v>0</v>
      </c>
      <c r="G10" s="12">
        <f>SUM(G3:G9)</f>
        <v>0</v>
      </c>
      <c r="H10" s="12">
        <f>SUM(H3:H9)</f>
        <v>0</v>
      </c>
      <c r="I10" s="14"/>
      <c r="J10" s="12">
        <f>SUM(J3:J9)</f>
        <v>0</v>
      </c>
      <c r="K10" s="14">
        <v>590</v>
      </c>
      <c r="L10" s="14">
        <v>10</v>
      </c>
      <c r="M10" s="14">
        <f>K10*L10</f>
        <v>5900</v>
      </c>
      <c r="N10" s="14">
        <v>380</v>
      </c>
      <c r="O10" s="14">
        <v>15</v>
      </c>
      <c r="P10" s="14">
        <f>N10*O10</f>
        <v>5700</v>
      </c>
      <c r="Q10" s="14">
        <f>J10+M10+P10</f>
        <v>11600</v>
      </c>
    </row>
    <row r="33" ht="21" customHeight="1"/>
  </sheetData>
  <mergeCells count="2">
    <mergeCell ref="A1:Q1"/>
    <mergeCell ref="A10:B10"/>
  </mergeCell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6"/>
  <sheetViews>
    <sheetView zoomScale="87" zoomScaleNormal="87" workbookViewId="0">
      <selection activeCell="K8" sqref="K8"/>
    </sheetView>
  </sheetViews>
  <sheetFormatPr defaultColWidth="8.72727272727273" defaultRowHeight="14" outlineLevelRow="5"/>
  <cols>
    <col min="4" max="4" width="11.1727272727273" customWidth="1"/>
    <col min="5" max="5" width="11.6909090909091" customWidth="1"/>
    <col min="6" max="6" width="10.8636363636364" customWidth="1"/>
    <col min="7" max="7" width="12.3181818181818" customWidth="1"/>
    <col min="8" max="8" width="11.5909090909091" customWidth="1"/>
    <col min="11" max="11" width="13.5727272727273" customWidth="1"/>
    <col min="13" max="13" width="11.2818181818182" customWidth="1"/>
    <col min="14" max="14" width="10.3363636363636" customWidth="1"/>
  </cols>
  <sheetData>
    <row r="1" ht="25.5" spans="1:17">
      <c r="A1" s="1" t="s">
        <v>20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5" spans="1:17">
      <c r="A2" s="2" t="s">
        <v>1</v>
      </c>
      <c r="B2" s="2" t="s">
        <v>18</v>
      </c>
      <c r="C2" s="2" t="s">
        <v>19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3" t="s">
        <v>11</v>
      </c>
      <c r="L2" s="13" t="s">
        <v>9</v>
      </c>
      <c r="M2" s="13" t="s">
        <v>12</v>
      </c>
      <c r="N2" s="13" t="s">
        <v>13</v>
      </c>
      <c r="O2" s="13" t="s">
        <v>9</v>
      </c>
      <c r="P2" s="13" t="s">
        <v>14</v>
      </c>
      <c r="Q2" s="15" t="s">
        <v>15</v>
      </c>
    </row>
    <row r="3" ht="15" spans="1:17">
      <c r="A3" s="3">
        <v>1</v>
      </c>
      <c r="B3" s="3" t="s">
        <v>20</v>
      </c>
      <c r="C3" s="16" t="s">
        <v>21</v>
      </c>
      <c r="D3" s="16">
        <f>14*9+3*2.6*2</f>
        <v>141.6</v>
      </c>
      <c r="E3" s="3">
        <f>ROUND(D3*0.95,2)</f>
        <v>134.52</v>
      </c>
      <c r="F3" s="16"/>
      <c r="G3" s="6">
        <f>ROUND(F3*1.53,2)</f>
        <v>0</v>
      </c>
      <c r="H3" s="6">
        <f>ROUND(E3+G3,2)</f>
        <v>134.52</v>
      </c>
      <c r="I3" s="6">
        <v>20</v>
      </c>
      <c r="J3" s="6">
        <f>ROUND(H3*I3,0)</f>
        <v>2690</v>
      </c>
      <c r="K3" s="17"/>
      <c r="L3" s="17"/>
      <c r="M3" s="17"/>
      <c r="N3" s="17"/>
      <c r="O3" s="17"/>
      <c r="P3" s="17"/>
      <c r="Q3" s="17"/>
    </row>
    <row r="4" ht="15" spans="1:17">
      <c r="A4" s="3">
        <v>2</v>
      </c>
      <c r="B4" s="3" t="s">
        <v>20</v>
      </c>
      <c r="C4" s="16"/>
      <c r="D4" s="16"/>
      <c r="E4" s="3">
        <f>ROUND(D4*0.95,2)</f>
        <v>0</v>
      </c>
      <c r="F4" s="16"/>
      <c r="G4" s="6">
        <f>ROUND(F4*1.53,2)</f>
        <v>0</v>
      </c>
      <c r="H4" s="6">
        <f>ROUND(E4+G4,2)</f>
        <v>0</v>
      </c>
      <c r="I4" s="6">
        <v>20</v>
      </c>
      <c r="J4" s="6">
        <f>ROUND(H4*I4,2)</f>
        <v>0</v>
      </c>
      <c r="K4" s="17"/>
      <c r="L4" s="17"/>
      <c r="M4" s="17"/>
      <c r="N4" s="17"/>
      <c r="O4" s="17"/>
      <c r="P4" s="17"/>
      <c r="Q4" s="17"/>
    </row>
    <row r="5" ht="15" spans="1:17">
      <c r="A5" s="3">
        <v>3</v>
      </c>
      <c r="B5" s="3" t="s">
        <v>20</v>
      </c>
      <c r="C5" s="16"/>
      <c r="D5" s="16"/>
      <c r="E5" s="3">
        <f>ROUND(D5*0.95,2)</f>
        <v>0</v>
      </c>
      <c r="F5" s="16"/>
      <c r="G5" s="6">
        <f>ROUND(F5*1.53,2)</f>
        <v>0</v>
      </c>
      <c r="H5" s="6">
        <f>ROUND(E5+G5,2)</f>
        <v>0</v>
      </c>
      <c r="I5" s="6">
        <v>20</v>
      </c>
      <c r="J5" s="6">
        <f>ROUND(H5*I5,2)</f>
        <v>0</v>
      </c>
      <c r="K5" s="17"/>
      <c r="L5" s="17"/>
      <c r="M5" s="17"/>
      <c r="N5" s="17"/>
      <c r="O5" s="17"/>
      <c r="P5" s="17"/>
      <c r="Q5" s="17"/>
    </row>
    <row r="6" ht="15" spans="1:17">
      <c r="A6" s="9" t="s">
        <v>17</v>
      </c>
      <c r="B6" s="10"/>
      <c r="C6" s="11">
        <v>1</v>
      </c>
      <c r="D6" s="12">
        <f t="shared" ref="D6:H6" si="0">SUM(D3:D5)</f>
        <v>141.6</v>
      </c>
      <c r="E6" s="12">
        <f t="shared" si="0"/>
        <v>134.52</v>
      </c>
      <c r="F6" s="12">
        <f t="shared" si="0"/>
        <v>0</v>
      </c>
      <c r="G6" s="14">
        <f t="shared" si="0"/>
        <v>0</v>
      </c>
      <c r="H6" s="14">
        <f t="shared" si="0"/>
        <v>134.52</v>
      </c>
      <c r="I6" s="14"/>
      <c r="J6" s="14">
        <f>SUM(J3:J5)</f>
        <v>2690</v>
      </c>
      <c r="K6" s="17">
        <v>160</v>
      </c>
      <c r="L6" s="17">
        <v>10</v>
      </c>
      <c r="M6" s="17">
        <f>K6*L6</f>
        <v>1600</v>
      </c>
      <c r="N6" s="17"/>
      <c r="O6" s="17">
        <v>15</v>
      </c>
      <c r="P6" s="17">
        <f>N6*O6</f>
        <v>0</v>
      </c>
      <c r="Q6" s="17">
        <f>J6+M6+P6</f>
        <v>4290</v>
      </c>
    </row>
  </sheetData>
  <mergeCells count="2">
    <mergeCell ref="A1:Q1"/>
    <mergeCell ref="A6:B6"/>
  </mergeCells>
  <pageMargins left="0.75" right="0.75" top="1" bottom="1" header="0.5" footer="0.5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7"/>
  <sheetViews>
    <sheetView zoomScale="84" zoomScaleNormal="84" workbookViewId="0">
      <selection activeCell="K13" sqref="K13"/>
    </sheetView>
  </sheetViews>
  <sheetFormatPr defaultColWidth="8.72727272727273" defaultRowHeight="14" outlineLevelRow="6"/>
  <cols>
    <col min="2" max="2" width="15.0454545454545" customWidth="1"/>
    <col min="4" max="4" width="11.5818181818182" customWidth="1"/>
    <col min="5" max="5" width="11.6818181818182" customWidth="1"/>
    <col min="6" max="6" width="12.1181818181818" customWidth="1"/>
    <col min="7" max="7" width="13.0909090909091" customWidth="1"/>
    <col min="8" max="8" width="11.3636363636364" customWidth="1"/>
    <col min="11" max="11" width="12.3363636363636" customWidth="1"/>
    <col min="13" max="13" width="11.7909090909091" customWidth="1"/>
    <col min="14" max="14" width="11.3636363636364" customWidth="1"/>
  </cols>
  <sheetData>
    <row r="1" ht="25.5" spans="1:17">
      <c r="A1" s="1" t="s">
        <v>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5" spans="1:17">
      <c r="A2" s="2" t="s">
        <v>1</v>
      </c>
      <c r="B2" s="2" t="s">
        <v>18</v>
      </c>
      <c r="C2" s="2" t="s">
        <v>19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3" t="s">
        <v>11</v>
      </c>
      <c r="L2" s="13" t="s">
        <v>9</v>
      </c>
      <c r="M2" s="13" t="s">
        <v>12</v>
      </c>
      <c r="N2" s="13" t="s">
        <v>13</v>
      </c>
      <c r="O2" s="13" t="s">
        <v>9</v>
      </c>
      <c r="P2" s="13" t="s">
        <v>14</v>
      </c>
      <c r="Q2" s="15" t="s">
        <v>15</v>
      </c>
    </row>
    <row r="3" ht="20" customHeight="1" spans="1:17">
      <c r="A3" s="3">
        <v>1</v>
      </c>
      <c r="B3" s="3" t="s">
        <v>22</v>
      </c>
      <c r="C3" s="16"/>
      <c r="D3" s="16"/>
      <c r="E3" s="3">
        <f>ROUND(D3*0.95,2)</f>
        <v>0</v>
      </c>
      <c r="F3" s="16"/>
      <c r="G3" s="6">
        <f>ROUND(F3*1.53,2)</f>
        <v>0</v>
      </c>
      <c r="H3" s="6">
        <f>ROUND(E3+G3,2)</f>
        <v>0</v>
      </c>
      <c r="I3" s="6">
        <v>20</v>
      </c>
      <c r="J3" s="6">
        <f>ROUND(H3*I3,0)</f>
        <v>0</v>
      </c>
      <c r="K3" s="17"/>
      <c r="L3" s="17"/>
      <c r="M3" s="17"/>
      <c r="N3" s="17"/>
      <c r="O3" s="17"/>
      <c r="P3" s="17"/>
      <c r="Q3" s="17"/>
    </row>
    <row r="4" ht="20" customHeight="1" spans="1:17">
      <c r="A4" s="3">
        <v>2</v>
      </c>
      <c r="B4" s="3" t="s">
        <v>22</v>
      </c>
      <c r="C4" s="16"/>
      <c r="D4" s="16"/>
      <c r="E4" s="3">
        <f>ROUND(D4*0.95,2)</f>
        <v>0</v>
      </c>
      <c r="F4" s="16"/>
      <c r="G4" s="6">
        <f>ROUND(F4*1.53,2)</f>
        <v>0</v>
      </c>
      <c r="H4" s="6">
        <f>ROUND(E4+G4,2)</f>
        <v>0</v>
      </c>
      <c r="I4" s="6">
        <v>20</v>
      </c>
      <c r="J4" s="6">
        <f>ROUND(H4*I4,2)</f>
        <v>0</v>
      </c>
      <c r="K4" s="17"/>
      <c r="L4" s="17"/>
      <c r="M4" s="17"/>
      <c r="N4" s="17"/>
      <c r="O4" s="17"/>
      <c r="P4" s="17"/>
      <c r="Q4" s="17"/>
    </row>
    <row r="5" ht="20" customHeight="1" spans="1:17">
      <c r="A5" s="3">
        <v>3</v>
      </c>
      <c r="B5" s="3" t="s">
        <v>22</v>
      </c>
      <c r="C5" s="16"/>
      <c r="D5" s="16"/>
      <c r="E5" s="3">
        <f>ROUND(D5*0.95,2)</f>
        <v>0</v>
      </c>
      <c r="F5" s="16"/>
      <c r="G5" s="6">
        <f>ROUND(F5*1.53,2)</f>
        <v>0</v>
      </c>
      <c r="H5" s="6">
        <f>ROUND(E5+G5,2)</f>
        <v>0</v>
      </c>
      <c r="I5" s="6">
        <v>20</v>
      </c>
      <c r="J5" s="6">
        <f>ROUND(H5*I5,2)</f>
        <v>0</v>
      </c>
      <c r="K5" s="17"/>
      <c r="L5" s="17"/>
      <c r="M5" s="17"/>
      <c r="N5" s="17"/>
      <c r="O5" s="17"/>
      <c r="P5" s="17"/>
      <c r="Q5" s="17"/>
    </row>
    <row r="6" ht="20" customHeight="1" spans="1:17">
      <c r="A6" s="9" t="s">
        <v>17</v>
      </c>
      <c r="B6" s="10"/>
      <c r="C6" s="11">
        <v>0</v>
      </c>
      <c r="D6" s="12">
        <f t="shared" ref="D6:H6" si="0">SUM(D3:D5)</f>
        <v>0</v>
      </c>
      <c r="E6" s="12">
        <f t="shared" si="0"/>
        <v>0</v>
      </c>
      <c r="F6" s="12">
        <f t="shared" si="0"/>
        <v>0</v>
      </c>
      <c r="G6" s="14">
        <f t="shared" si="0"/>
        <v>0</v>
      </c>
      <c r="H6" s="14">
        <f t="shared" si="0"/>
        <v>0</v>
      </c>
      <c r="I6" s="14"/>
      <c r="J6" s="14">
        <f>SUM(J3:J5)</f>
        <v>0</v>
      </c>
      <c r="K6" s="17">
        <v>490</v>
      </c>
      <c r="L6" s="17">
        <v>10</v>
      </c>
      <c r="M6" s="17">
        <f>K6*L6</f>
        <v>4900</v>
      </c>
      <c r="N6" s="17">
        <v>310</v>
      </c>
      <c r="O6" s="17">
        <v>15</v>
      </c>
      <c r="P6" s="17">
        <f>N6*O6</f>
        <v>4650</v>
      </c>
      <c r="Q6" s="17">
        <f>J6+M6+P6</f>
        <v>9550</v>
      </c>
    </row>
    <row r="7" ht="20" customHeight="1"/>
  </sheetData>
  <mergeCells count="2">
    <mergeCell ref="A1:Q1"/>
    <mergeCell ref="A6:B6"/>
  </mergeCells>
  <pageMargins left="0.75" right="0.75" top="1" bottom="1" header="0.5" footer="0.5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workbookViewId="0">
      <selection activeCell="L9" sqref="L9"/>
    </sheetView>
  </sheetViews>
  <sheetFormatPr defaultColWidth="8.72727272727273" defaultRowHeight="14" outlineLevelRow="3"/>
  <cols>
    <col min="2" max="2" width="12.2727272727273" customWidth="1"/>
    <col min="5" max="5" width="8.81818181818182"/>
  </cols>
  <sheetData>
    <row r="1" ht="25.5" spans="1:17">
      <c r="A1" s="1" t="s">
        <v>23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18</v>
      </c>
      <c r="C2" s="2" t="s">
        <v>19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3" t="s">
        <v>11</v>
      </c>
      <c r="L2" s="13" t="s">
        <v>9</v>
      </c>
      <c r="M2" s="13" t="s">
        <v>12</v>
      </c>
      <c r="N2" s="13" t="s">
        <v>13</v>
      </c>
      <c r="O2" s="13" t="s">
        <v>9</v>
      </c>
      <c r="P2" s="13" t="s">
        <v>14</v>
      </c>
      <c r="Q2" s="15" t="s">
        <v>15</v>
      </c>
    </row>
    <row r="3" ht="15" spans="1:17">
      <c r="A3" s="3">
        <v>1</v>
      </c>
      <c r="B3" s="3" t="s">
        <v>23</v>
      </c>
      <c r="C3" s="16"/>
      <c r="D3" s="16"/>
      <c r="E3" s="3">
        <f>ROUND(D3*0.95,2)</f>
        <v>0</v>
      </c>
      <c r="F3" s="16"/>
      <c r="G3" s="6">
        <f>ROUND(F3*1.53,2)</f>
        <v>0</v>
      </c>
      <c r="H3" s="6">
        <f>ROUND(E3+G3,2)</f>
        <v>0</v>
      </c>
      <c r="I3" s="6">
        <v>20</v>
      </c>
      <c r="J3" s="6">
        <f>ROUND(H3*I3,0)</f>
        <v>0</v>
      </c>
      <c r="K3" s="17"/>
      <c r="L3" s="17"/>
      <c r="M3" s="17"/>
      <c r="N3" s="17"/>
      <c r="O3" s="17"/>
      <c r="P3" s="17"/>
      <c r="Q3" s="17"/>
    </row>
    <row r="4" ht="15" spans="1:17">
      <c r="A4" s="9" t="s">
        <v>17</v>
      </c>
      <c r="B4" s="10"/>
      <c r="C4" s="11">
        <v>0</v>
      </c>
      <c r="D4" s="12">
        <f>SUM(D3:D3)</f>
        <v>0</v>
      </c>
      <c r="E4" s="12">
        <f>SUM(E3:E3)</f>
        <v>0</v>
      </c>
      <c r="F4" s="12">
        <f>SUM(F3:F3)</f>
        <v>0</v>
      </c>
      <c r="G4" s="14">
        <f>SUM(G3:G3)</f>
        <v>0</v>
      </c>
      <c r="H4" s="14">
        <f>SUM(H3:H3)</f>
        <v>0</v>
      </c>
      <c r="I4" s="14"/>
      <c r="J4" s="14">
        <f>SUM(J3:J3)</f>
        <v>0</v>
      </c>
      <c r="K4" s="17">
        <v>470</v>
      </c>
      <c r="L4" s="17">
        <v>10</v>
      </c>
      <c r="M4" s="17">
        <f>K4*L4</f>
        <v>4700</v>
      </c>
      <c r="N4" s="17">
        <v>320</v>
      </c>
      <c r="O4" s="17">
        <v>15</v>
      </c>
      <c r="P4" s="17">
        <f>N4*O4</f>
        <v>4800</v>
      </c>
      <c r="Q4" s="17">
        <f>J4+M4+P4</f>
        <v>9500</v>
      </c>
    </row>
  </sheetData>
  <mergeCells count="2">
    <mergeCell ref="A1:Q1"/>
    <mergeCell ref="A4:B4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workbookViewId="0">
      <selection activeCell="N4" sqref="N4"/>
    </sheetView>
  </sheetViews>
  <sheetFormatPr defaultColWidth="8.72727272727273" defaultRowHeight="14" outlineLevelRow="3"/>
  <sheetData>
    <row r="1" ht="25.5" spans="1:17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18</v>
      </c>
      <c r="C2" s="2" t="s">
        <v>19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3" t="s">
        <v>11</v>
      </c>
      <c r="L2" s="13" t="s">
        <v>9</v>
      </c>
      <c r="M2" s="13" t="s">
        <v>12</v>
      </c>
      <c r="N2" s="13" t="s">
        <v>13</v>
      </c>
      <c r="O2" s="13" t="s">
        <v>9</v>
      </c>
      <c r="P2" s="13" t="s">
        <v>14</v>
      </c>
      <c r="Q2" s="15" t="s">
        <v>15</v>
      </c>
    </row>
    <row r="3" ht="15" spans="1:17">
      <c r="A3" s="3">
        <v>1</v>
      </c>
      <c r="B3" s="3" t="s">
        <v>24</v>
      </c>
      <c r="C3" s="16"/>
      <c r="D3" s="16"/>
      <c r="E3" s="3">
        <f>ROUND(D3*0.95,2)</f>
        <v>0</v>
      </c>
      <c r="F3" s="16"/>
      <c r="G3" s="6">
        <f>ROUND(F3*1.53,2)</f>
        <v>0</v>
      </c>
      <c r="H3" s="6">
        <f>ROUND(E3+G3,2)</f>
        <v>0</v>
      </c>
      <c r="I3" s="6">
        <v>20</v>
      </c>
      <c r="J3" s="6">
        <f>ROUND(H3*I3,0)</f>
        <v>0</v>
      </c>
      <c r="K3" s="17"/>
      <c r="L3" s="17"/>
      <c r="M3" s="17"/>
      <c r="N3" s="17"/>
      <c r="O3" s="17"/>
      <c r="P3" s="17"/>
      <c r="Q3" s="17"/>
    </row>
    <row r="4" ht="15" spans="1:17">
      <c r="A4" s="9" t="s">
        <v>17</v>
      </c>
      <c r="B4" s="10"/>
      <c r="C4" s="11">
        <v>0</v>
      </c>
      <c r="D4" s="12">
        <f t="shared" ref="D4:H4" si="0">SUM(D3:D3)</f>
        <v>0</v>
      </c>
      <c r="E4" s="12">
        <f t="shared" si="0"/>
        <v>0</v>
      </c>
      <c r="F4" s="12">
        <f t="shared" si="0"/>
        <v>0</v>
      </c>
      <c r="G4" s="14">
        <f t="shared" si="0"/>
        <v>0</v>
      </c>
      <c r="H4" s="14">
        <f t="shared" si="0"/>
        <v>0</v>
      </c>
      <c r="I4" s="14"/>
      <c r="J4" s="14">
        <f>SUM(J3:J3)</f>
        <v>0</v>
      </c>
      <c r="K4" s="17">
        <v>450</v>
      </c>
      <c r="L4" s="17">
        <v>10</v>
      </c>
      <c r="M4" s="17">
        <f>K4*L4</f>
        <v>4500</v>
      </c>
      <c r="N4" s="17">
        <v>220</v>
      </c>
      <c r="O4" s="17">
        <v>15</v>
      </c>
      <c r="P4" s="17">
        <f>N4*O4</f>
        <v>3300</v>
      </c>
      <c r="Q4" s="17">
        <f>J4+M4+P4</f>
        <v>7800</v>
      </c>
    </row>
  </sheetData>
  <mergeCells count="2">
    <mergeCell ref="A1:Q1"/>
    <mergeCell ref="A4:B4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workbookViewId="0">
      <selection activeCell="K8" sqref="K8"/>
    </sheetView>
  </sheetViews>
  <sheetFormatPr defaultColWidth="8.72727272727273" defaultRowHeight="14" outlineLevelRow="3"/>
  <cols>
    <col min="2" max="2" width="9.63636363636364" customWidth="1"/>
  </cols>
  <sheetData>
    <row r="1" ht="25.5" spans="1:17">
      <c r="A1" s="1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18</v>
      </c>
      <c r="C2" s="2" t="s">
        <v>19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3" t="s">
        <v>11</v>
      </c>
      <c r="L2" s="13" t="s">
        <v>9</v>
      </c>
      <c r="M2" s="13" t="s">
        <v>12</v>
      </c>
      <c r="N2" s="13" t="s">
        <v>13</v>
      </c>
      <c r="O2" s="13" t="s">
        <v>9</v>
      </c>
      <c r="P2" s="13" t="s">
        <v>14</v>
      </c>
      <c r="Q2" s="15" t="s">
        <v>15</v>
      </c>
    </row>
    <row r="3" ht="15" spans="1:17">
      <c r="A3" s="3">
        <v>1</v>
      </c>
      <c r="B3" s="3" t="s">
        <v>25</v>
      </c>
      <c r="C3" s="16" t="s">
        <v>26</v>
      </c>
      <c r="D3" s="16">
        <v>104</v>
      </c>
      <c r="E3" s="3">
        <f>ROUND(D3*0.95,2)</f>
        <v>98.8</v>
      </c>
      <c r="F3" s="16"/>
      <c r="G3" s="6">
        <f>ROUND(F3*1.53,2)</f>
        <v>0</v>
      </c>
      <c r="H3" s="6">
        <f>ROUND(E3+G3,2)</f>
        <v>98.8</v>
      </c>
      <c r="I3" s="6">
        <v>20</v>
      </c>
      <c r="J3" s="6">
        <f>ROUND(H3*I3,0)</f>
        <v>1976</v>
      </c>
      <c r="K3" s="17"/>
      <c r="L3" s="17"/>
      <c r="M3" s="17"/>
      <c r="N3" s="17"/>
      <c r="O3" s="17"/>
      <c r="P3" s="17"/>
      <c r="Q3" s="17"/>
    </row>
    <row r="4" ht="15" spans="1:17">
      <c r="A4" s="9" t="s">
        <v>17</v>
      </c>
      <c r="B4" s="10"/>
      <c r="C4" s="11">
        <v>1</v>
      </c>
      <c r="D4" s="12">
        <f t="shared" ref="D4:H4" si="0">SUM(D3:D3)</f>
        <v>104</v>
      </c>
      <c r="E4" s="12">
        <f t="shared" si="0"/>
        <v>98.8</v>
      </c>
      <c r="F4" s="12">
        <f t="shared" si="0"/>
        <v>0</v>
      </c>
      <c r="G4" s="14">
        <f t="shared" si="0"/>
        <v>0</v>
      </c>
      <c r="H4" s="14">
        <f t="shared" si="0"/>
        <v>98.8</v>
      </c>
      <c r="I4" s="14"/>
      <c r="J4" s="14">
        <f>SUM(J3:J3)</f>
        <v>1976</v>
      </c>
      <c r="K4" s="17">
        <v>150</v>
      </c>
      <c r="L4" s="17">
        <v>10</v>
      </c>
      <c r="M4" s="17">
        <f>K4*L4</f>
        <v>1500</v>
      </c>
      <c r="N4" s="17">
        <v>36</v>
      </c>
      <c r="O4" s="17">
        <v>250</v>
      </c>
      <c r="P4" s="17">
        <f>N4*O4</f>
        <v>9000</v>
      </c>
      <c r="Q4" s="17">
        <f>J4+M4+P4</f>
        <v>12476</v>
      </c>
    </row>
  </sheetData>
  <mergeCells count="2">
    <mergeCell ref="A1:Q1"/>
    <mergeCell ref="A4:B4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K6" sqref="K6"/>
    </sheetView>
  </sheetViews>
  <sheetFormatPr defaultColWidth="8.72727272727273" defaultRowHeight="14" outlineLevelRow="5"/>
  <sheetData>
    <row r="1" ht="25.5" spans="1:17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18</v>
      </c>
      <c r="C2" s="2" t="s">
        <v>19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3" t="s">
        <v>11</v>
      </c>
      <c r="L2" s="13" t="s">
        <v>9</v>
      </c>
      <c r="M2" s="13" t="s">
        <v>12</v>
      </c>
      <c r="N2" s="13" t="s">
        <v>13</v>
      </c>
      <c r="O2" s="13" t="s">
        <v>9</v>
      </c>
      <c r="P2" s="13" t="s">
        <v>14</v>
      </c>
      <c r="Q2" s="15" t="s">
        <v>15</v>
      </c>
    </row>
    <row r="3" ht="15" spans="1:17">
      <c r="A3" s="3">
        <v>1</v>
      </c>
      <c r="B3" s="3" t="s">
        <v>27</v>
      </c>
      <c r="C3" s="16" t="s">
        <v>28</v>
      </c>
      <c r="D3" s="16">
        <f>8.5*6*4</f>
        <v>204</v>
      </c>
      <c r="E3" s="3">
        <f>ROUND(D3*0.95,2)</f>
        <v>193.8</v>
      </c>
      <c r="F3" s="16"/>
      <c r="G3" s="6">
        <f>ROUND(F3*1.53,2)</f>
        <v>0</v>
      </c>
      <c r="H3" s="6">
        <f>ROUND(E3+G3,2)</f>
        <v>193.8</v>
      </c>
      <c r="I3" s="6">
        <v>20</v>
      </c>
      <c r="J3" s="6">
        <f>ROUND(H3*I3,0)</f>
        <v>3876</v>
      </c>
      <c r="K3" s="17"/>
      <c r="L3" s="17"/>
      <c r="M3" s="17"/>
      <c r="N3" s="17"/>
      <c r="O3" s="17"/>
      <c r="P3" s="17"/>
      <c r="Q3" s="17"/>
    </row>
    <row r="4" ht="15" spans="1:17">
      <c r="A4" s="3">
        <v>2</v>
      </c>
      <c r="B4" s="3" t="s">
        <v>27</v>
      </c>
      <c r="C4" s="16"/>
      <c r="D4" s="16"/>
      <c r="E4" s="3">
        <f>ROUND(D4*0.95,2)</f>
        <v>0</v>
      </c>
      <c r="F4" s="16"/>
      <c r="G4" s="6">
        <f>ROUND(F4*1.53,2)</f>
        <v>0</v>
      </c>
      <c r="H4" s="6">
        <f>ROUND(E4+G4,2)</f>
        <v>0</v>
      </c>
      <c r="I4" s="6">
        <v>20</v>
      </c>
      <c r="J4" s="6">
        <f>ROUND(H4*I4,2)</f>
        <v>0</v>
      </c>
      <c r="K4" s="17"/>
      <c r="L4" s="17"/>
      <c r="M4" s="17"/>
      <c r="N4" s="17"/>
      <c r="O4" s="17"/>
      <c r="P4" s="17"/>
      <c r="Q4" s="17"/>
    </row>
    <row r="5" ht="15" spans="1:17">
      <c r="A5" s="3">
        <v>3</v>
      </c>
      <c r="B5" s="3" t="s">
        <v>27</v>
      </c>
      <c r="C5" s="16"/>
      <c r="D5" s="16"/>
      <c r="E5" s="3">
        <f>ROUND(D5*0.95,2)</f>
        <v>0</v>
      </c>
      <c r="F5" s="16"/>
      <c r="G5" s="6">
        <f>ROUND(F5*1.53,2)</f>
        <v>0</v>
      </c>
      <c r="H5" s="6">
        <f>ROUND(E5+G5,2)</f>
        <v>0</v>
      </c>
      <c r="I5" s="6">
        <v>20</v>
      </c>
      <c r="J5" s="6">
        <f>ROUND(H5*I5,2)</f>
        <v>0</v>
      </c>
      <c r="K5" s="17"/>
      <c r="L5" s="17"/>
      <c r="M5" s="17"/>
      <c r="N5" s="17"/>
      <c r="O5" s="17"/>
      <c r="P5" s="17"/>
      <c r="Q5" s="17"/>
    </row>
    <row r="6" ht="15" spans="1:17">
      <c r="A6" s="9" t="s">
        <v>17</v>
      </c>
      <c r="B6" s="10"/>
      <c r="C6" s="11">
        <v>1</v>
      </c>
      <c r="D6" s="12">
        <f t="shared" ref="D6:H6" si="0">SUM(D3:D5)</f>
        <v>204</v>
      </c>
      <c r="E6" s="12">
        <f t="shared" si="0"/>
        <v>193.8</v>
      </c>
      <c r="F6" s="12">
        <f t="shared" si="0"/>
        <v>0</v>
      </c>
      <c r="G6" s="14">
        <f t="shared" si="0"/>
        <v>0</v>
      </c>
      <c r="H6" s="14">
        <f t="shared" si="0"/>
        <v>193.8</v>
      </c>
      <c r="I6" s="14"/>
      <c r="J6" s="14">
        <f>SUM(J3:J5)</f>
        <v>3876</v>
      </c>
      <c r="K6" s="17"/>
      <c r="L6" s="17">
        <v>10</v>
      </c>
      <c r="M6" s="17">
        <f>K6*L6</f>
        <v>0</v>
      </c>
      <c r="N6" s="17"/>
      <c r="O6" s="17">
        <v>15</v>
      </c>
      <c r="P6" s="17">
        <f>N6*O6</f>
        <v>0</v>
      </c>
      <c r="Q6" s="17">
        <f>J6+M6+P6</f>
        <v>3876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workbookViewId="0">
      <selection activeCell="K13" sqref="K13"/>
    </sheetView>
  </sheetViews>
  <sheetFormatPr defaultColWidth="8.72727272727273" defaultRowHeight="14"/>
  <sheetData>
    <row r="1" ht="25.5" spans="1:17">
      <c r="A1" s="1" t="s">
        <v>29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75" spans="1:17">
      <c r="A2" s="2" t="s">
        <v>1</v>
      </c>
      <c r="B2" s="2" t="s">
        <v>18</v>
      </c>
      <c r="C2" s="2" t="s">
        <v>19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3" t="s">
        <v>11</v>
      </c>
      <c r="L2" s="13" t="s">
        <v>9</v>
      </c>
      <c r="M2" s="13" t="s">
        <v>12</v>
      </c>
      <c r="N2" s="13" t="s">
        <v>13</v>
      </c>
      <c r="O2" s="13" t="s">
        <v>9</v>
      </c>
      <c r="P2" s="13" t="s">
        <v>14</v>
      </c>
      <c r="Q2" s="15" t="s">
        <v>15</v>
      </c>
    </row>
    <row r="3" ht="15" spans="1:17">
      <c r="A3" s="3">
        <v>1</v>
      </c>
      <c r="B3" s="3" t="s">
        <v>29</v>
      </c>
      <c r="C3" s="4"/>
      <c r="D3" s="4"/>
      <c r="E3" s="3">
        <f t="shared" ref="E3:E9" si="0">ROUND(D3*0.95,2)</f>
        <v>0</v>
      </c>
      <c r="F3" s="5"/>
      <c r="G3" s="6">
        <f t="shared" ref="G3:G9" si="1">ROUND(F3*1.53,2)</f>
        <v>0</v>
      </c>
      <c r="H3" s="6">
        <f t="shared" ref="H3:H9" si="2">ROUND(E3+G3,2)</f>
        <v>0</v>
      </c>
      <c r="I3" s="6">
        <v>20</v>
      </c>
      <c r="J3" s="6">
        <f>ROUND(H3*I3,0)</f>
        <v>0</v>
      </c>
      <c r="K3" s="14"/>
      <c r="L3" s="14"/>
      <c r="M3" s="14"/>
      <c r="N3" s="14"/>
      <c r="O3" s="14"/>
      <c r="P3" s="14"/>
      <c r="Q3" s="14"/>
    </row>
    <row r="4" ht="15" spans="1:17">
      <c r="A4" s="3">
        <v>2</v>
      </c>
      <c r="B4" s="3" t="s">
        <v>29</v>
      </c>
      <c r="C4" s="4"/>
      <c r="D4" s="4"/>
      <c r="E4" s="3">
        <f t="shared" si="0"/>
        <v>0</v>
      </c>
      <c r="F4" s="5"/>
      <c r="G4" s="6">
        <f t="shared" si="1"/>
        <v>0</v>
      </c>
      <c r="H4" s="6">
        <f t="shared" si="2"/>
        <v>0</v>
      </c>
      <c r="I4" s="6">
        <v>20</v>
      </c>
      <c r="J4" s="6">
        <f t="shared" ref="J4:J9" si="3">ROUND(H4*I4,2)</f>
        <v>0</v>
      </c>
      <c r="K4" s="14"/>
      <c r="L4" s="14"/>
      <c r="M4" s="14"/>
      <c r="N4" s="14"/>
      <c r="O4" s="14"/>
      <c r="P4" s="14"/>
      <c r="Q4" s="14"/>
    </row>
    <row r="5" ht="15" spans="1:17">
      <c r="A5" s="3">
        <v>3</v>
      </c>
      <c r="B5" s="3" t="s">
        <v>29</v>
      </c>
      <c r="C5" s="4"/>
      <c r="D5" s="4"/>
      <c r="E5" s="3">
        <f t="shared" si="0"/>
        <v>0</v>
      </c>
      <c r="F5" s="5"/>
      <c r="G5" s="6">
        <f t="shared" si="1"/>
        <v>0</v>
      </c>
      <c r="H5" s="6">
        <f t="shared" si="2"/>
        <v>0</v>
      </c>
      <c r="I5" s="6">
        <v>20</v>
      </c>
      <c r="J5" s="6">
        <f t="shared" si="3"/>
        <v>0</v>
      </c>
      <c r="K5" s="14"/>
      <c r="L5" s="14"/>
      <c r="M5" s="14"/>
      <c r="N5" s="14"/>
      <c r="O5" s="14"/>
      <c r="P5" s="14"/>
      <c r="Q5" s="14"/>
    </row>
    <row r="6" ht="15" spans="1:17">
      <c r="A6" s="3">
        <v>4</v>
      </c>
      <c r="B6" s="3" t="s">
        <v>29</v>
      </c>
      <c r="C6" s="4"/>
      <c r="D6" s="4"/>
      <c r="E6" s="3">
        <f t="shared" si="0"/>
        <v>0</v>
      </c>
      <c r="F6" s="5"/>
      <c r="G6" s="6">
        <f t="shared" si="1"/>
        <v>0</v>
      </c>
      <c r="H6" s="6">
        <f t="shared" si="2"/>
        <v>0</v>
      </c>
      <c r="I6" s="6">
        <v>20</v>
      </c>
      <c r="J6" s="6">
        <f t="shared" si="3"/>
        <v>0</v>
      </c>
      <c r="K6" s="14"/>
      <c r="L6" s="14"/>
      <c r="M6" s="14"/>
      <c r="N6" s="14"/>
      <c r="O6" s="14"/>
      <c r="P6" s="14"/>
      <c r="Q6" s="14"/>
    </row>
    <row r="7" ht="15" spans="1:17">
      <c r="A7" s="3">
        <v>5</v>
      </c>
      <c r="B7" s="3" t="s">
        <v>29</v>
      </c>
      <c r="C7" s="4"/>
      <c r="D7" s="7"/>
      <c r="E7" s="3">
        <f t="shared" si="0"/>
        <v>0</v>
      </c>
      <c r="F7" s="4"/>
      <c r="G7" s="6">
        <f t="shared" si="1"/>
        <v>0</v>
      </c>
      <c r="H7" s="6">
        <f t="shared" si="2"/>
        <v>0</v>
      </c>
      <c r="I7" s="6">
        <v>20</v>
      </c>
      <c r="J7" s="6">
        <f t="shared" si="3"/>
        <v>0</v>
      </c>
      <c r="K7" s="14"/>
      <c r="L7" s="14"/>
      <c r="M7" s="14"/>
      <c r="N7" s="14"/>
      <c r="O7" s="14"/>
      <c r="P7" s="14"/>
      <c r="Q7" s="14"/>
    </row>
    <row r="8" ht="15" spans="1:17">
      <c r="A8" s="3">
        <v>6</v>
      </c>
      <c r="B8" s="3" t="s">
        <v>29</v>
      </c>
      <c r="C8" s="4"/>
      <c r="D8" s="7"/>
      <c r="E8" s="3">
        <f t="shared" si="0"/>
        <v>0</v>
      </c>
      <c r="F8" s="4"/>
      <c r="G8" s="6">
        <f t="shared" si="1"/>
        <v>0</v>
      </c>
      <c r="H8" s="6">
        <f t="shared" si="2"/>
        <v>0</v>
      </c>
      <c r="I8" s="6">
        <v>20</v>
      </c>
      <c r="J8" s="6">
        <f t="shared" si="3"/>
        <v>0</v>
      </c>
      <c r="K8" s="14"/>
      <c r="L8" s="14"/>
      <c r="M8" s="14"/>
      <c r="N8" s="14"/>
      <c r="O8" s="14"/>
      <c r="P8" s="14"/>
      <c r="Q8" s="14"/>
    </row>
    <row r="9" ht="15" spans="1:17">
      <c r="A9" s="3">
        <v>7</v>
      </c>
      <c r="B9" s="3" t="s">
        <v>29</v>
      </c>
      <c r="C9" s="8"/>
      <c r="D9" s="7"/>
      <c r="E9" s="3">
        <f t="shared" si="0"/>
        <v>0</v>
      </c>
      <c r="F9" s="4"/>
      <c r="G9" s="6">
        <f t="shared" si="1"/>
        <v>0</v>
      </c>
      <c r="H9" s="6">
        <f t="shared" si="2"/>
        <v>0</v>
      </c>
      <c r="I9" s="6">
        <v>20</v>
      </c>
      <c r="J9" s="6">
        <f t="shared" si="3"/>
        <v>0</v>
      </c>
      <c r="K9" s="14"/>
      <c r="L9" s="14"/>
      <c r="M9" s="14"/>
      <c r="N9" s="14"/>
      <c r="O9" s="14"/>
      <c r="P9" s="14"/>
      <c r="Q9" s="14"/>
    </row>
    <row r="10" ht="15" spans="1:17">
      <c r="A10" s="9" t="s">
        <v>17</v>
      </c>
      <c r="B10" s="10"/>
      <c r="C10" s="11">
        <v>0</v>
      </c>
      <c r="D10" s="12">
        <f t="shared" ref="D10:H10" si="4">SUM(D3:D9)</f>
        <v>0</v>
      </c>
      <c r="E10" s="12">
        <f t="shared" si="4"/>
        <v>0</v>
      </c>
      <c r="F10" s="12">
        <f t="shared" si="4"/>
        <v>0</v>
      </c>
      <c r="G10" s="12">
        <f t="shared" si="4"/>
        <v>0</v>
      </c>
      <c r="H10" s="12">
        <f t="shared" si="4"/>
        <v>0</v>
      </c>
      <c r="I10" s="14"/>
      <c r="J10" s="12">
        <f>SUM(J3:J9)</f>
        <v>0</v>
      </c>
      <c r="K10" s="14">
        <v>560</v>
      </c>
      <c r="L10" s="14">
        <v>10</v>
      </c>
      <c r="M10" s="14">
        <f>K10*L10</f>
        <v>5600</v>
      </c>
      <c r="N10" s="14">
        <v>260</v>
      </c>
      <c r="O10" s="14">
        <v>15</v>
      </c>
      <c r="P10" s="14">
        <f>N10*O10</f>
        <v>3900</v>
      </c>
      <c r="Q10" s="14">
        <f>J10+M10+P10</f>
        <v>9500</v>
      </c>
    </row>
  </sheetData>
  <mergeCells count="2">
    <mergeCell ref="A1:Q1"/>
    <mergeCell ref="A10:B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总计</vt:lpstr>
      <vt:lpstr>曲江0</vt:lpstr>
      <vt:lpstr>西街村0</vt:lpstr>
      <vt:lpstr>上王小峪0</vt:lpstr>
      <vt:lpstr>北羊角村0</vt:lpstr>
      <vt:lpstr>西高村0</vt:lpstr>
      <vt:lpstr>胡家庄0</vt:lpstr>
      <vt:lpstr>南关村0</vt:lpstr>
      <vt:lpstr>东高0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温温</cp:lastModifiedBy>
  <dcterms:created xsi:type="dcterms:W3CDTF">2006-09-16T00:00:00Z</dcterms:created>
  <dcterms:modified xsi:type="dcterms:W3CDTF">2025-10-20T07:11:14Z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F1BCB57B49B246BD9394120B5F25F309</vt:lpwstr>
  </property>
  <property fmtid="{D5CDD505-2E9C-101B-9397-08002B2CF9AE}" pid="3" name="KSOProductBuildVer">
    <vt:lpwstr>2052-12.1.0.21915</vt:lpwstr>
  </property>
</Properties>
</file>