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 tabRatio="893"/>
  </bookViews>
  <sheets>
    <sheet name="总表" sheetId="14" r:id="rId1"/>
    <sheet name="鲍家滩村0" sheetId="2" r:id="rId2"/>
    <sheet name="寺峪0" sheetId="13" r:id="rId3"/>
    <sheet name="龙堂院0" sheetId="9" r:id="rId4"/>
    <sheet name="土门0" sheetId="15" r:id="rId5"/>
    <sheet name="野草湾0" sheetId="17" r:id="rId6"/>
    <sheet name="千根村0" sheetId="12" r:id="rId7"/>
    <sheet name="湾子0" sheetId="16" r:id="rId8"/>
    <sheet name="大桥庄村0" sheetId="3" r:id="rId9"/>
    <sheet name="黄连沟村0" sheetId="7" r:id="rId10"/>
    <sheet name="秦家庄0" sheetId="19" r:id="rId11"/>
    <sheet name="高家庄0" sheetId="4" r:id="rId12"/>
    <sheet name="郝家庄0" sheetId="6" r:id="rId13"/>
    <sheet name="马家庄0" sheetId="10" r:id="rId14"/>
    <sheet name="张家庄0" sheetId="18" r:id="rId15"/>
    <sheet name="刘家庄0" sheetId="8" r:id="rId16"/>
    <sheet name="郝富庄0" sheetId="5" r:id="rId17"/>
    <sheet name="合" sheetId="1" state="hidden" r:id="rId18"/>
  </sheets>
  <definedNames>
    <definedName name="_xlnm._FilterDatabase" localSheetId="17" hidden="1">合!$A$2:$H$268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<sst xmlns="http://schemas.openxmlformats.org/spreadsheetml/2006/main" count="1190" uniqueCount="323">
  <si>
    <t>土门乡总计</t>
  </si>
  <si>
    <t>序号</t>
  </si>
  <si>
    <t>行政村</t>
  </si>
  <si>
    <t>户数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</si>
  <si>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</si>
  <si>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</si>
  <si>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</si>
  <si>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</si>
  <si>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</si>
  <si>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</si>
  <si>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</si>
  <si>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</si>
  <si>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清运积存土石垃圾总价（元）</t>
  </si>
  <si>
    <t>清运柴草类垃圾方量（m³）</t>
  </si>
  <si>
    <t>清运柴草总价(元)</t>
  </si>
  <si>
    <t>总计（元）</t>
  </si>
  <si>
    <t>鲍家滩</t>
  </si>
  <si>
    <t>合计：</t>
  </si>
  <si>
    <t xml:space="preserve">  鲍家滩村</t>
  </si>
  <si>
    <t>姓名</t>
  </si>
  <si>
    <t>鲍家滩村</t>
  </si>
  <si>
    <t>寺峪村</t>
  </si>
  <si>
    <t>龙堂院村</t>
  </si>
  <si>
    <t>土门村</t>
  </si>
  <si>
    <t>野草湾村</t>
  </si>
  <si>
    <t>刘光标</t>
  </si>
  <si>
    <t>两层</t>
  </si>
  <si>
    <t xml:space="preserve">                                          </t>
  </si>
  <si>
    <t>千根村</t>
  </si>
  <si>
    <t>张群书</t>
  </si>
  <si>
    <t>王英朝</t>
  </si>
  <si>
    <t>郝占民</t>
  </si>
  <si>
    <t>湾子村</t>
  </si>
  <si>
    <t xml:space="preserve">  大桥庄村</t>
  </si>
  <si>
    <t>大桥庄村</t>
  </si>
  <si>
    <t>刘英顺</t>
  </si>
  <si>
    <t>黄连沟村</t>
  </si>
  <si>
    <t>秦家庄村</t>
  </si>
  <si>
    <t>秦家庄</t>
  </si>
  <si>
    <t>高家庄</t>
  </si>
  <si>
    <t>郝家庄村</t>
  </si>
  <si>
    <t>马家庄村</t>
  </si>
  <si>
    <t>张家庄</t>
  </si>
  <si>
    <t>刘家庄村</t>
  </si>
  <si>
    <t>郝富庄村</t>
  </si>
  <si>
    <r>
      <rPr>
        <u/>
        <sz val="20"/>
        <rFont val="宋体"/>
        <charset val="134"/>
      </rPr>
      <t>村</t>
    </r>
    <r>
      <rPr>
        <sz val="20"/>
        <rFont val="宋体"/>
        <charset val="134"/>
      </rPr>
      <t>废旧房屋及残垣断壁拆除汇总表</t>
    </r>
  </si>
  <si>
    <t>户主姓名</t>
  </si>
  <si>
    <t>院落面积㎡</t>
  </si>
  <si>
    <t>拆除房屋面积㎡</t>
  </si>
  <si>
    <t>拆除残垣断壁或围墙方量m³</t>
  </si>
  <si>
    <t>是否88个脱贫任务村</t>
  </si>
  <si>
    <t>备注</t>
  </si>
  <si>
    <t>马家庄</t>
  </si>
  <si>
    <t>马绪银</t>
  </si>
  <si>
    <t>否</t>
  </si>
  <si>
    <t>马新魁</t>
  </si>
  <si>
    <t>马志书</t>
  </si>
  <si>
    <t>张玉梅</t>
  </si>
  <si>
    <t>马英菊</t>
  </si>
  <si>
    <t>马聚银</t>
  </si>
  <si>
    <t>马树民</t>
  </si>
  <si>
    <t xml:space="preserve">秦光宇 </t>
  </si>
  <si>
    <t>韩永辰</t>
  </si>
  <si>
    <t>马贵林</t>
  </si>
  <si>
    <t>马竹辰</t>
  </si>
  <si>
    <t>张银贵</t>
  </si>
  <si>
    <t>是</t>
  </si>
  <si>
    <t>张爱民</t>
  </si>
  <si>
    <t>张爱朝</t>
  </si>
  <si>
    <t>张振海</t>
  </si>
  <si>
    <t>张绪辰</t>
  </si>
  <si>
    <t>张振京</t>
  </si>
  <si>
    <t>张彦东</t>
  </si>
  <si>
    <t>张二花</t>
  </si>
  <si>
    <t>张爱文</t>
  </si>
  <si>
    <t>张付录</t>
  </si>
  <si>
    <t>张玉林</t>
  </si>
  <si>
    <t>张金科</t>
  </si>
  <si>
    <t>张建华</t>
  </si>
  <si>
    <t>张风魁</t>
  </si>
  <si>
    <t>张文杰</t>
  </si>
  <si>
    <t>张英杰</t>
  </si>
  <si>
    <t>张向辉</t>
  </si>
  <si>
    <t>张彦辉</t>
  </si>
  <si>
    <t>张树华</t>
  </si>
  <si>
    <t>郝家庄</t>
  </si>
  <si>
    <t>郝世杰</t>
  </si>
  <si>
    <t>秦喜维</t>
  </si>
  <si>
    <t>郝群书</t>
  </si>
  <si>
    <t>郝占平</t>
  </si>
  <si>
    <t>张绪书</t>
  </si>
  <si>
    <t>郝贵贞</t>
  </si>
  <si>
    <t>郝文才</t>
  </si>
  <si>
    <t>郝绪岗</t>
  </si>
  <si>
    <t>秦喜维2</t>
  </si>
  <si>
    <t>郝树朝</t>
  </si>
  <si>
    <t>郝焕芳</t>
  </si>
  <si>
    <t>郝瑞芳</t>
  </si>
  <si>
    <t>郝振华</t>
  </si>
  <si>
    <t>郝银增</t>
  </si>
  <si>
    <t>郝书辰</t>
  </si>
  <si>
    <t>张绪香</t>
  </si>
  <si>
    <t>南水峪</t>
  </si>
  <si>
    <t>秦贵芹</t>
  </si>
  <si>
    <t>秦景秀</t>
  </si>
  <si>
    <t>秦聚印</t>
  </si>
  <si>
    <t>秦金芳</t>
  </si>
  <si>
    <t>秦小明</t>
  </si>
  <si>
    <t>秦景秀与秦增会共有</t>
  </si>
  <si>
    <t>秦书庆</t>
  </si>
  <si>
    <t>秦金书</t>
  </si>
  <si>
    <t>秦艮书</t>
  </si>
  <si>
    <t>崔庆林</t>
  </si>
  <si>
    <t>崔印平</t>
  </si>
  <si>
    <t>崔文校</t>
  </si>
  <si>
    <t>崔永祥</t>
  </si>
  <si>
    <t>秦树朝</t>
  </si>
  <si>
    <t>崔宁宁</t>
  </si>
  <si>
    <t>秦占祥</t>
  </si>
  <si>
    <t>崔少芳</t>
  </si>
  <si>
    <t>刘振朝</t>
  </si>
  <si>
    <t>郝香菊</t>
  </si>
  <si>
    <t>张连忠</t>
  </si>
  <si>
    <t>高海金</t>
  </si>
  <si>
    <t>刘建义</t>
  </si>
  <si>
    <t>高立巧</t>
  </si>
  <si>
    <t>张国军</t>
  </si>
  <si>
    <t>张建平</t>
  </si>
  <si>
    <t>高家庄村委会</t>
  </si>
  <si>
    <t>郝国强</t>
  </si>
  <si>
    <t>刘国光</t>
  </si>
  <si>
    <t>刘建银</t>
  </si>
  <si>
    <t>戎连增</t>
  </si>
  <si>
    <t>杜素玲</t>
  </si>
  <si>
    <t>刘秀彦</t>
  </si>
  <si>
    <t>刘会辰</t>
  </si>
  <si>
    <t>刘彦航</t>
  </si>
  <si>
    <t>张向阳</t>
  </si>
  <si>
    <t>张国英</t>
  </si>
  <si>
    <t>张书为</t>
  </si>
  <si>
    <t>张玉国</t>
  </si>
  <si>
    <t>张绪珍</t>
  </si>
  <si>
    <t>张占成</t>
  </si>
  <si>
    <t>张绪国</t>
  </si>
  <si>
    <t>申瑞科</t>
  </si>
  <si>
    <t>申吉珍</t>
  </si>
  <si>
    <t>李瑞芬</t>
  </si>
  <si>
    <t>申树堂</t>
  </si>
  <si>
    <t>李月风</t>
  </si>
  <si>
    <t>刘瑞平</t>
  </si>
  <si>
    <t>张换金</t>
  </si>
  <si>
    <t>申占增</t>
  </si>
  <si>
    <t>申振平</t>
  </si>
  <si>
    <t>申占中</t>
  </si>
  <si>
    <t>申振堂</t>
  </si>
  <si>
    <t>申印书</t>
  </si>
  <si>
    <t>申建维</t>
  </si>
  <si>
    <t>申占林</t>
  </si>
  <si>
    <t>申彦民</t>
  </si>
  <si>
    <t>申振华</t>
  </si>
  <si>
    <t>申占朝</t>
  </si>
  <si>
    <t>申爱民</t>
  </si>
  <si>
    <t>申彦军</t>
  </si>
  <si>
    <t>王菊梅</t>
  </si>
  <si>
    <t>翟路枝</t>
  </si>
  <si>
    <t>秦喜书</t>
  </si>
  <si>
    <t>王爱进</t>
  </si>
  <si>
    <t>王树朝</t>
  </si>
  <si>
    <t>安瑞玲</t>
  </si>
  <si>
    <t>韩建龙</t>
  </si>
  <si>
    <t>韩彦良</t>
  </si>
  <si>
    <t>刘国朝</t>
  </si>
  <si>
    <t>刘绪朝</t>
  </si>
  <si>
    <t>韩振堂</t>
  </si>
  <si>
    <t>李立业</t>
  </si>
  <si>
    <t>韩同林</t>
  </si>
  <si>
    <t>韩金树</t>
  </si>
  <si>
    <t>韩金增</t>
  </si>
  <si>
    <t>刘国义</t>
  </si>
  <si>
    <t>韩庆明</t>
  </si>
  <si>
    <t>下雨新增</t>
  </si>
  <si>
    <t>秦建芳</t>
  </si>
  <si>
    <t>贺英菊</t>
  </si>
  <si>
    <t>张贵英</t>
  </si>
  <si>
    <t>郭成印</t>
  </si>
  <si>
    <t>张增芳</t>
  </si>
  <si>
    <t>崔庆春</t>
  </si>
  <si>
    <t>张绪群</t>
  </si>
  <si>
    <t>郭爱群</t>
  </si>
  <si>
    <t>张群川</t>
  </si>
  <si>
    <t>王喜振</t>
  </si>
  <si>
    <t>郝建子</t>
  </si>
  <si>
    <t>张风林</t>
  </si>
  <si>
    <t>张彦忠</t>
  </si>
  <si>
    <t>王国义</t>
  </si>
  <si>
    <t>张录民</t>
  </si>
  <si>
    <t>王文校</t>
  </si>
  <si>
    <t>王庆山</t>
  </si>
  <si>
    <t>刘志辉</t>
  </si>
  <si>
    <t>王庆文</t>
  </si>
  <si>
    <t>王金梅</t>
  </si>
  <si>
    <t>刘文英</t>
  </si>
  <si>
    <t>王秀菊</t>
  </si>
  <si>
    <t>张立建</t>
  </si>
  <si>
    <t>郝秋校</t>
  </si>
  <si>
    <t>王玉芳</t>
  </si>
  <si>
    <t>王国民</t>
  </si>
  <si>
    <t>秦景芳</t>
  </si>
  <si>
    <t>王爱朝</t>
  </si>
  <si>
    <t>郝俊文</t>
  </si>
  <si>
    <t>安金维</t>
  </si>
  <si>
    <t>张进瑞</t>
  </si>
  <si>
    <t>安铁旦</t>
  </si>
  <si>
    <t>安连芹</t>
  </si>
  <si>
    <t>杨国栋（杨志伟）</t>
  </si>
  <si>
    <t>王军仆</t>
  </si>
  <si>
    <t>杨玉川</t>
  </si>
  <si>
    <t>杨金书</t>
  </si>
  <si>
    <t>王新国</t>
  </si>
  <si>
    <t>王艳</t>
  </si>
  <si>
    <t>王贵民</t>
  </si>
  <si>
    <t>杨建斌</t>
  </si>
  <si>
    <t>杨增为</t>
  </si>
  <si>
    <t>杜庆云</t>
  </si>
  <si>
    <t>杨进忠</t>
  </si>
  <si>
    <t>王立坤</t>
  </si>
  <si>
    <t>杨占秋</t>
  </si>
  <si>
    <t>王保林</t>
  </si>
  <si>
    <t>王秋义</t>
  </si>
  <si>
    <t>王法更</t>
  </si>
  <si>
    <t>于红艳</t>
  </si>
  <si>
    <t>王文贞</t>
  </si>
  <si>
    <t>王军民</t>
  </si>
  <si>
    <t>杨春妮</t>
  </si>
  <si>
    <t>龙堂院</t>
  </si>
  <si>
    <t>李立朋</t>
  </si>
  <si>
    <t>李振义</t>
  </si>
  <si>
    <t>马妙恒</t>
  </si>
  <si>
    <t>李法军</t>
  </si>
  <si>
    <t>商印恒</t>
  </si>
  <si>
    <t>李爱义</t>
  </si>
  <si>
    <t>杜俊京</t>
  </si>
  <si>
    <t>杜占芹</t>
  </si>
  <si>
    <t>商彦军</t>
  </si>
  <si>
    <t>商铁旦</t>
  </si>
  <si>
    <t>王吉良</t>
  </si>
  <si>
    <t>王彦彬</t>
  </si>
  <si>
    <t>王占英</t>
  </si>
  <si>
    <t>杜占军</t>
  </si>
  <si>
    <t>杜再鹏</t>
  </si>
  <si>
    <t>商爱为</t>
  </si>
  <si>
    <t>王占芹</t>
  </si>
  <si>
    <t>杜天保</t>
  </si>
  <si>
    <t>杜占金</t>
  </si>
  <si>
    <t>杜绪敬</t>
  </si>
  <si>
    <t>杜树国</t>
  </si>
  <si>
    <t>王风朝</t>
  </si>
  <si>
    <t>商志良</t>
  </si>
  <si>
    <t>杜来付</t>
  </si>
  <si>
    <t>杜大朋</t>
  </si>
  <si>
    <t>杜国良</t>
  </si>
  <si>
    <t>商会杰</t>
  </si>
  <si>
    <t>商金川</t>
  </si>
  <si>
    <t>王建朋</t>
  </si>
  <si>
    <t>王杰飞</t>
  </si>
  <si>
    <t>李发义</t>
  </si>
  <si>
    <t>李志英</t>
  </si>
  <si>
    <t>马竹文</t>
  </si>
  <si>
    <t>杜金才</t>
  </si>
  <si>
    <t>商志乔</t>
  </si>
  <si>
    <t>杜五妮</t>
  </si>
  <si>
    <t>张永亮</t>
  </si>
  <si>
    <t>寺峪</t>
  </si>
  <si>
    <t>王爱民</t>
  </si>
  <si>
    <t>刘发辰</t>
  </si>
  <si>
    <t>刘爱祥</t>
  </si>
  <si>
    <t>刘占吉</t>
  </si>
  <si>
    <t>王瑞朝</t>
  </si>
  <si>
    <t>王建民</t>
  </si>
  <si>
    <t>王吉振</t>
  </si>
  <si>
    <t>王进义</t>
  </si>
  <si>
    <t>刘凤金</t>
  </si>
  <si>
    <t>王晓杰</t>
  </si>
  <si>
    <t>土门</t>
  </si>
  <si>
    <t>刘志广</t>
  </si>
  <si>
    <t>鲁群连</t>
  </si>
  <si>
    <t>王志芳</t>
  </si>
  <si>
    <t>王小洲</t>
  </si>
  <si>
    <t>王建忠</t>
  </si>
  <si>
    <t>王立敏</t>
  </si>
  <si>
    <t>王文杰</t>
  </si>
  <si>
    <t>王永录</t>
  </si>
  <si>
    <t>鲁付增</t>
  </si>
  <si>
    <t>王印栓</t>
  </si>
  <si>
    <t>鲁佳佳</t>
  </si>
  <si>
    <t>鲁彦国</t>
  </si>
  <si>
    <t>鲁建义</t>
  </si>
  <si>
    <t>王景新</t>
  </si>
  <si>
    <t>王根英</t>
  </si>
  <si>
    <t>王凤英</t>
  </si>
  <si>
    <t>王振岗</t>
  </si>
  <si>
    <t>马焕珍</t>
  </si>
  <si>
    <t>刘建会</t>
  </si>
  <si>
    <t>王树君</t>
  </si>
  <si>
    <t>耿庆书</t>
  </si>
  <si>
    <t>耿占元</t>
  </si>
  <si>
    <t>王庆国</t>
  </si>
  <si>
    <t>王建峰</t>
  </si>
  <si>
    <t>刘建俊</t>
  </si>
  <si>
    <t>刘孟东</t>
  </si>
  <si>
    <t>鲁彦锋</t>
  </si>
  <si>
    <t>鲁彦英</t>
  </si>
  <si>
    <t>陈爱英</t>
  </si>
  <si>
    <t>郝俊国</t>
  </si>
  <si>
    <t>郝志强和郝立杰</t>
  </si>
  <si>
    <t>刘国权</t>
  </si>
  <si>
    <t>张建朝</t>
  </si>
  <si>
    <t>刘付朝</t>
  </si>
  <si>
    <t>鲁贵如</t>
  </si>
  <si>
    <t>王彦桃</t>
  </si>
  <si>
    <t>王庆斌</t>
  </si>
  <si>
    <t>合计</t>
  </si>
  <si>
    <t>说明：1、院落面积为该户本宗宅基地的总面积，包括已拆除房屋、院子，也就是拆除后腾空的土地总面积，要与协议书上的院落面积一致。2、拆除房屋面积指已拆除的废旧房屋面积，即协议书上的房屋面积，未拆除的不算，院子不算。3、拆除残垣断壁或围墙指没有屋顶的破墙头及围墙，在协议书上标出长*宽（厚）*高=？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</si>
</sst>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20"/>
      <name val="宋体"/>
      <charset val="134"/>
    </font>
    <font>
      <sz val="2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right" vertical="center" wrapText="1"/>
    </xf>
    <xf numFmtId="0" fontId="12" fillId="0" borderId="5" xfId="0" applyNumberFormat="1" applyFont="1" applyFill="1" applyBorder="1" applyAlignment="1">
      <alignment horizontal="right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vertical="center" wrapText="1"/>
    </xf>
    <xf numFmtId="0" fontId="8" fillId="0" borderId="0" xfId="0" applyNumberFormat="1" applyFont="1" applyFill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8" fillId="2" borderId="0" xfId="0" applyNumberFormat="1" applyFont="1" applyFill="1" applyBorder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12" fillId="2" borderId="3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 wrapText="1"/>
    </xf>
    <xf numFmtId="0" fontId="12" fillId="2" borderId="2" xfId="0" applyNumberFormat="1" applyFont="1" applyFill="1" applyBorder="1" applyAlignment="1">
      <alignment horizontal="right" vertical="center" wrapText="1"/>
    </xf>
    <xf numFmtId="0" fontId="12" fillId="2" borderId="5" xfId="0" applyNumberFormat="1" applyFont="1" applyFill="1" applyBorder="1" applyAlignment="1">
      <alignment horizontal="right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vertical="center" wrapText="1"/>
    </xf>
    <xf numFmtId="0" fontId="15" fillId="0" borderId="3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right" vertical="center" wrapText="1"/>
    </xf>
    <xf numFmtId="0" fontId="15" fillId="0" borderId="5" xfId="0" applyNumberFormat="1" applyFont="1" applyFill="1" applyBorder="1" applyAlignment="1">
      <alignment horizontal="right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Alignment="1">
      <alignment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8" fillId="2" borderId="0" xfId="0" applyNumberFormat="1" applyFont="1" applyFill="1" applyAlignment="1">
      <alignment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Border="1" applyAlignment="1">
      <alignment vertical="center" wrapText="1"/>
    </xf>
    <xf numFmtId="0" fontId="10" fillId="2" borderId="0" xfId="0" applyNumberFormat="1" applyFont="1" applyFill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center" vertical="center"/>
    </xf>
    <xf numFmtId="0" fontId="11" fillId="2" borderId="6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17" fillId="0" borderId="1" xfId="0" applyNumberFormat="1" applyFont="1" applyBorder="1" applyAlignment="1">
      <alignment horizontal="center" vertical="center"/>
    </xf>
    <xf numFmtId="0" fontId="15" fillId="0" borderId="3" xfId="0" applyNumberFormat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/>
    </xf>
    <xf numFmtId="176" fontId="15" fillId="0" borderId="3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/>
    </xf>
    <xf numFmtId="176" fontId="16" fillId="0" borderId="1" xfId="0" applyNumberFormat="1" applyFont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9"/>
  <sheetViews>
    <sheetView tabSelected="1" zoomScale="73" zoomScaleNormal="73" topLeftCell="A2" workbookViewId="0">
      <selection activeCell="N23" sqref="N23"/>
    </sheetView>
  </sheetViews>
  <sheetFormatPr defaultColWidth="8.89090909090909" defaultRowHeight="14"/>
  <cols>
    <col min="1" max="1" width="5.72727272727273" style="81" customWidth="1"/>
    <col min="2" max="2" width="11.7" style="81" customWidth="1"/>
    <col min="3" max="3" width="8.59090909090909" style="81" customWidth="1"/>
    <col min="4" max="4" width="10.8363636363636" style="81" customWidth="1"/>
    <col min="5" max="5" width="12.2" style="82" customWidth="1"/>
    <col min="6" max="6" width="11.0818181818182" style="81" customWidth="1"/>
    <col min="7" max="7" width="12.5727272727273" style="82" customWidth="1"/>
    <col min="8" max="8" width="11.4545454545455" style="82" customWidth="1"/>
    <col min="9" max="9" width="7.71818181818182" style="81" customWidth="1"/>
    <col min="10" max="10" width="11.8363636363636" style="82" customWidth="1"/>
    <col min="11" max="11" width="12.6909090909091" style="81" customWidth="1"/>
    <col min="12" max="12" width="8.09090909090909" style="81" customWidth="1"/>
    <col min="13" max="13" width="12.7" style="81" customWidth="1"/>
    <col min="14" max="14" width="11.0818181818182" style="81" customWidth="1"/>
    <col min="15" max="15" width="8.20909090909091" style="81" customWidth="1"/>
    <col min="16" max="16" width="8.33636363636364" style="81" customWidth="1"/>
    <col min="17" max="17" width="9.20909090909091" style="81" customWidth="1"/>
    <col min="18" max="16384" width="8.89090909090909" style="81"/>
  </cols>
  <sheetData>
    <row r="1" ht="34" customHeight="1" spans="1:17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ht="73" customHeight="1" spans="1:17">
      <c r="A2" s="84" t="s">
        <v>1</v>
      </c>
      <c r="B2" s="85" t="s">
        <v>2</v>
      </c>
      <c r="C2" s="85" t="s">
        <v>3</v>
      </c>
      <c r="D2" s="84" t="s">
        <v>4</v>
      </c>
      <c r="E2" s="86" t="s">
        <v>5</v>
      </c>
      <c r="F2" s="84" t="s">
        <v>6</v>
      </c>
      <c r="G2" s="86" t="s">
        <v>7</v>
      </c>
      <c r="H2" s="86" t="s">
        <v>8</v>
      </c>
      <c r="I2" s="84" t="s">
        <v>9</v>
      </c>
      <c r="J2" s="8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2" customHeight="1" spans="1:17">
      <c r="A3" s="87">
        <v>1</v>
      </c>
      <c r="B3" s="88" t="s">
        <v>16</v>
      </c>
      <c r="C3" s="89">
        <f>鲍家滩村0!C6</f>
        <v>0</v>
      </c>
      <c r="D3" s="89">
        <f>鲍家滩村0!D6</f>
        <v>0</v>
      </c>
      <c r="E3" s="90">
        <f>鲍家滩村0!E6</f>
        <v>0</v>
      </c>
      <c r="F3" s="89">
        <f>鲍家滩村0!F6</f>
        <v>0</v>
      </c>
      <c r="G3" s="91">
        <f t="shared" ref="G3:G9" si="0">F3*1.53</f>
        <v>0</v>
      </c>
      <c r="H3" s="92">
        <f>鲍家滩村0!H6</f>
        <v>0</v>
      </c>
      <c r="I3" s="87">
        <v>20</v>
      </c>
      <c r="J3" s="96">
        <f t="shared" ref="J3:J10" si="1">ROUND(H3*I3,0)</f>
        <v>0</v>
      </c>
      <c r="K3" s="87">
        <f>鲍家滩村0!K6</f>
        <v>1190</v>
      </c>
      <c r="L3" s="87">
        <v>10</v>
      </c>
      <c r="M3" s="87">
        <f t="shared" ref="M3:M8" si="2">K3*L3</f>
        <v>11900</v>
      </c>
      <c r="N3" s="87">
        <f>鲍家滩村0!N6</f>
        <v>730</v>
      </c>
      <c r="O3" s="87">
        <v>15</v>
      </c>
      <c r="P3" s="87">
        <f t="shared" ref="P3:P8" si="3">N3*O3</f>
        <v>10950</v>
      </c>
      <c r="Q3" s="87">
        <f t="shared" ref="Q3:Q8" si="4">J3+M3+P3</f>
        <v>22850</v>
      </c>
    </row>
    <row r="4" ht="22" customHeight="1" spans="1:17">
      <c r="A4" s="87">
        <v>2</v>
      </c>
      <c r="B4" s="88" t="str">
        <f>寺峪0!A1</f>
        <v>寺峪村</v>
      </c>
      <c r="C4" s="89">
        <f>寺峪0!C5</f>
        <v>0</v>
      </c>
      <c r="D4" s="89">
        <f>寺峪0!D5</f>
        <v>0</v>
      </c>
      <c r="E4" s="90">
        <f>寺峪0!E5</f>
        <v>0</v>
      </c>
      <c r="F4" s="89">
        <v>0</v>
      </c>
      <c r="G4" s="91">
        <f t="shared" si="0"/>
        <v>0</v>
      </c>
      <c r="H4" s="92">
        <f>寺峪0!H5</f>
        <v>0</v>
      </c>
      <c r="I4" s="87">
        <v>20</v>
      </c>
      <c r="J4" s="96">
        <f t="shared" si="1"/>
        <v>0</v>
      </c>
      <c r="K4" s="87">
        <f>寺峪0!K5</f>
        <v>820</v>
      </c>
      <c r="L4" s="87">
        <v>10</v>
      </c>
      <c r="M4" s="87">
        <f t="shared" si="2"/>
        <v>8200</v>
      </c>
      <c r="N4" s="87">
        <f>寺峪0!N5</f>
        <v>710</v>
      </c>
      <c r="O4" s="87">
        <v>15</v>
      </c>
      <c r="P4" s="87">
        <f t="shared" si="3"/>
        <v>10650</v>
      </c>
      <c r="Q4" s="87">
        <f t="shared" si="4"/>
        <v>18850</v>
      </c>
    </row>
    <row r="5" ht="22" customHeight="1" spans="1:17">
      <c r="A5" s="87">
        <v>3</v>
      </c>
      <c r="B5" s="88" t="str">
        <f>龙堂院0!A1</f>
        <v>龙堂院村</v>
      </c>
      <c r="C5" s="89">
        <v>0</v>
      </c>
      <c r="D5" s="89">
        <f>高家庄0!D5</f>
        <v>0</v>
      </c>
      <c r="E5" s="90">
        <f>高家庄0!E5</f>
        <v>0</v>
      </c>
      <c r="F5" s="89">
        <f>高家庄0!F5</f>
        <v>0</v>
      </c>
      <c r="G5" s="91">
        <f t="shared" si="0"/>
        <v>0</v>
      </c>
      <c r="H5" s="92">
        <f>高家庄0!H5</f>
        <v>0</v>
      </c>
      <c r="I5" s="87">
        <v>20</v>
      </c>
      <c r="J5" s="96">
        <f t="shared" si="1"/>
        <v>0</v>
      </c>
      <c r="K5" s="87">
        <f>龙堂院0!K5</f>
        <v>1280</v>
      </c>
      <c r="L5" s="87">
        <v>10</v>
      </c>
      <c r="M5" s="87">
        <f t="shared" si="2"/>
        <v>12800</v>
      </c>
      <c r="N5" s="87">
        <f>龙堂院0!N5</f>
        <v>860</v>
      </c>
      <c r="O5" s="87">
        <v>15</v>
      </c>
      <c r="P5" s="87">
        <f t="shared" si="3"/>
        <v>12900</v>
      </c>
      <c r="Q5" s="87">
        <f t="shared" si="4"/>
        <v>25700</v>
      </c>
    </row>
    <row r="6" ht="22" customHeight="1" spans="1:17">
      <c r="A6" s="87">
        <v>4</v>
      </c>
      <c r="B6" s="88" t="str">
        <f>土门0!A1</f>
        <v>土门村</v>
      </c>
      <c r="C6" s="89">
        <v>0</v>
      </c>
      <c r="D6" s="89">
        <f>土门0!D7</f>
        <v>0</v>
      </c>
      <c r="E6" s="90">
        <f>土门0!E7</f>
        <v>0</v>
      </c>
      <c r="F6" s="89">
        <f>郝富庄0!F12</f>
        <v>0</v>
      </c>
      <c r="G6" s="91">
        <f t="shared" si="0"/>
        <v>0</v>
      </c>
      <c r="H6" s="92">
        <f>土门0!H7</f>
        <v>0</v>
      </c>
      <c r="I6" s="87">
        <v>20</v>
      </c>
      <c r="J6" s="96">
        <f t="shared" si="1"/>
        <v>0</v>
      </c>
      <c r="K6" s="87">
        <f>土门0!K7</f>
        <v>930</v>
      </c>
      <c r="L6" s="87">
        <v>10</v>
      </c>
      <c r="M6" s="87">
        <f t="shared" si="2"/>
        <v>9300</v>
      </c>
      <c r="N6" s="87">
        <f>土门0!N7</f>
        <v>720</v>
      </c>
      <c r="O6" s="87">
        <v>15</v>
      </c>
      <c r="P6" s="87">
        <f t="shared" si="3"/>
        <v>10800</v>
      </c>
      <c r="Q6" s="87">
        <f t="shared" si="4"/>
        <v>20100</v>
      </c>
    </row>
    <row r="7" ht="22" customHeight="1" spans="1:17">
      <c r="A7" s="87">
        <v>5</v>
      </c>
      <c r="B7" s="88" t="str">
        <f>野草湾0!A1</f>
        <v>野草湾村</v>
      </c>
      <c r="C7" s="89">
        <v>1</v>
      </c>
      <c r="D7" s="89">
        <f>野草湾0!D14</f>
        <v>240</v>
      </c>
      <c r="E7" s="90">
        <f>野草湾0!E14</f>
        <v>228</v>
      </c>
      <c r="F7" s="89">
        <f>郝家庄0!F5</f>
        <v>0</v>
      </c>
      <c r="G7" s="91">
        <f t="shared" si="0"/>
        <v>0</v>
      </c>
      <c r="H7" s="92">
        <f>野草湾0!H14</f>
        <v>228</v>
      </c>
      <c r="I7" s="87">
        <v>20</v>
      </c>
      <c r="J7" s="96">
        <f t="shared" si="1"/>
        <v>4560</v>
      </c>
      <c r="K7" s="87">
        <f>野草湾0!K14</f>
        <v>880</v>
      </c>
      <c r="L7" s="87">
        <v>10</v>
      </c>
      <c r="M7" s="87">
        <f t="shared" si="2"/>
        <v>8800</v>
      </c>
      <c r="N7" s="87">
        <f>野草湾0!N14</f>
        <v>730</v>
      </c>
      <c r="O7" s="87">
        <v>15</v>
      </c>
      <c r="P7" s="87">
        <f t="shared" si="3"/>
        <v>10950</v>
      </c>
      <c r="Q7" s="87">
        <f t="shared" si="4"/>
        <v>24310</v>
      </c>
    </row>
    <row r="8" ht="22" customHeight="1" spans="1:17">
      <c r="A8" s="87">
        <v>6</v>
      </c>
      <c r="B8" s="88" t="str">
        <f>千根村0!A1</f>
        <v>千根村</v>
      </c>
      <c r="C8" s="89">
        <f>千根村0!C7</f>
        <v>3</v>
      </c>
      <c r="D8" s="89">
        <f>千根村0!D7</f>
        <v>407</v>
      </c>
      <c r="E8" s="90">
        <f>千根村0!E7</f>
        <v>386.65</v>
      </c>
      <c r="F8" s="89">
        <f>千根村0!F7</f>
        <v>0</v>
      </c>
      <c r="G8" s="91">
        <f t="shared" si="0"/>
        <v>0</v>
      </c>
      <c r="H8" s="92">
        <f>千根村0!H7</f>
        <v>386.65</v>
      </c>
      <c r="I8" s="87">
        <v>20</v>
      </c>
      <c r="J8" s="96">
        <f t="shared" si="1"/>
        <v>7733</v>
      </c>
      <c r="K8" s="87">
        <f>千根村0!K7</f>
        <v>890</v>
      </c>
      <c r="L8" s="87">
        <v>10</v>
      </c>
      <c r="M8" s="87">
        <f t="shared" si="2"/>
        <v>8900</v>
      </c>
      <c r="N8" s="87">
        <f>千根村0!N7</f>
        <v>760</v>
      </c>
      <c r="O8" s="87">
        <v>15</v>
      </c>
      <c r="P8" s="87">
        <f t="shared" si="3"/>
        <v>11400</v>
      </c>
      <c r="Q8" s="87">
        <f t="shared" si="4"/>
        <v>28033</v>
      </c>
    </row>
    <row r="9" ht="22" customHeight="1" spans="1:17">
      <c r="A9" s="87">
        <v>7</v>
      </c>
      <c r="B9" s="88" t="str">
        <f>湾子0!A1</f>
        <v>湾子村</v>
      </c>
      <c r="C9" s="89">
        <v>0</v>
      </c>
      <c r="D9" s="89">
        <v>0</v>
      </c>
      <c r="E9" s="90">
        <v>0</v>
      </c>
      <c r="F9" s="89">
        <v>0</v>
      </c>
      <c r="G9" s="91">
        <v>0</v>
      </c>
      <c r="H9" s="92">
        <v>0</v>
      </c>
      <c r="I9" s="87">
        <v>20</v>
      </c>
      <c r="J9" s="96">
        <f t="shared" si="1"/>
        <v>0</v>
      </c>
      <c r="K9" s="87">
        <f>湾子0!K5</f>
        <v>1180</v>
      </c>
      <c r="L9" s="87">
        <v>10</v>
      </c>
      <c r="M9" s="87">
        <f>K9*L9</f>
        <v>11800</v>
      </c>
      <c r="N9" s="87">
        <f>湾子0!N5</f>
        <v>850</v>
      </c>
      <c r="O9" s="87">
        <v>15</v>
      </c>
      <c r="P9" s="87">
        <f>N9*O9</f>
        <v>12750</v>
      </c>
      <c r="Q9" s="87">
        <f>J9+M9+P9</f>
        <v>24550</v>
      </c>
    </row>
    <row r="10" ht="22" customHeight="1" spans="1:17">
      <c r="A10" s="87">
        <v>8</v>
      </c>
      <c r="B10" s="88" t="str">
        <f>大桥庄村0!A1</f>
        <v>  大桥庄村</v>
      </c>
      <c r="C10" s="89">
        <v>0</v>
      </c>
      <c r="D10" s="89">
        <v>0</v>
      </c>
      <c r="E10" s="90">
        <v>0</v>
      </c>
      <c r="F10" s="89">
        <v>0</v>
      </c>
      <c r="G10" s="91">
        <v>0</v>
      </c>
      <c r="H10" s="92">
        <v>0</v>
      </c>
      <c r="I10" s="87">
        <v>20</v>
      </c>
      <c r="J10" s="96">
        <f t="shared" ref="J10:J18" si="5">ROUND(H10*I10,0)</f>
        <v>0</v>
      </c>
      <c r="K10" s="87">
        <f>大桥庄村0!K5</f>
        <v>690</v>
      </c>
      <c r="L10" s="87">
        <v>10</v>
      </c>
      <c r="M10" s="87">
        <f t="shared" ref="M10:M18" si="6">K10*L10</f>
        <v>6900</v>
      </c>
      <c r="N10" s="87">
        <f>大桥庄村0!N5</f>
        <v>395</v>
      </c>
      <c r="O10" s="87">
        <v>15</v>
      </c>
      <c r="P10" s="87">
        <f t="shared" ref="P10:P18" si="7">N10*O10</f>
        <v>5925</v>
      </c>
      <c r="Q10" s="87">
        <f t="shared" ref="Q10:Q18" si="8">J10+M10+P10</f>
        <v>12825</v>
      </c>
    </row>
    <row r="11" ht="22" customHeight="1" spans="1:17">
      <c r="A11" s="87">
        <v>9</v>
      </c>
      <c r="B11" s="88" t="str">
        <f>黄连沟村0!A1</f>
        <v>黄连沟村</v>
      </c>
      <c r="C11" s="89">
        <v>0</v>
      </c>
      <c r="D11" s="89">
        <v>0</v>
      </c>
      <c r="E11" s="90">
        <v>0</v>
      </c>
      <c r="F11" s="89">
        <v>0</v>
      </c>
      <c r="G11" s="91">
        <v>0</v>
      </c>
      <c r="H11" s="92">
        <v>0</v>
      </c>
      <c r="I11" s="87">
        <v>20</v>
      </c>
      <c r="J11" s="96">
        <f t="shared" si="5"/>
        <v>0</v>
      </c>
      <c r="K11" s="87">
        <f>黄连沟村0!K5</f>
        <v>780</v>
      </c>
      <c r="L11" s="87">
        <v>10</v>
      </c>
      <c r="M11" s="87">
        <f t="shared" si="6"/>
        <v>7800</v>
      </c>
      <c r="N11" s="87">
        <f>黄连沟村0!N5</f>
        <v>580</v>
      </c>
      <c r="O11" s="87">
        <v>15</v>
      </c>
      <c r="P11" s="87">
        <f t="shared" si="7"/>
        <v>8700</v>
      </c>
      <c r="Q11" s="87">
        <f t="shared" si="8"/>
        <v>16500</v>
      </c>
    </row>
    <row r="12" ht="22" customHeight="1" spans="1:17">
      <c r="A12" s="87">
        <v>10</v>
      </c>
      <c r="B12" s="88" t="str">
        <f>秦家庄0!A1</f>
        <v>秦家庄村</v>
      </c>
      <c r="C12" s="89">
        <v>0</v>
      </c>
      <c r="D12" s="89">
        <v>0</v>
      </c>
      <c r="E12" s="90">
        <v>0</v>
      </c>
      <c r="F12" s="89">
        <v>0</v>
      </c>
      <c r="G12" s="91">
        <v>0</v>
      </c>
      <c r="H12" s="92">
        <v>0</v>
      </c>
      <c r="I12" s="87">
        <v>20</v>
      </c>
      <c r="J12" s="96">
        <f t="shared" si="5"/>
        <v>0</v>
      </c>
      <c r="K12" s="87">
        <f>秦家庄0!K5</f>
        <v>560</v>
      </c>
      <c r="L12" s="87">
        <v>10</v>
      </c>
      <c r="M12" s="87">
        <f t="shared" si="6"/>
        <v>5600</v>
      </c>
      <c r="N12" s="87">
        <f>秦家庄0!N5</f>
        <v>365</v>
      </c>
      <c r="O12" s="87">
        <v>15</v>
      </c>
      <c r="P12" s="87">
        <f t="shared" si="7"/>
        <v>5475</v>
      </c>
      <c r="Q12" s="87">
        <f t="shared" si="8"/>
        <v>11075</v>
      </c>
    </row>
    <row r="13" ht="22" customHeight="1" spans="1:17">
      <c r="A13" s="87">
        <v>11</v>
      </c>
      <c r="B13" s="88" t="str">
        <f>高家庄0!A1</f>
        <v>高家庄</v>
      </c>
      <c r="C13" s="89">
        <v>0</v>
      </c>
      <c r="D13" s="89">
        <v>0</v>
      </c>
      <c r="E13" s="90">
        <v>0</v>
      </c>
      <c r="F13" s="89">
        <v>0</v>
      </c>
      <c r="G13" s="91">
        <v>0</v>
      </c>
      <c r="H13" s="92">
        <v>0</v>
      </c>
      <c r="I13" s="87">
        <v>20</v>
      </c>
      <c r="J13" s="96">
        <f t="shared" si="5"/>
        <v>0</v>
      </c>
      <c r="K13" s="87">
        <f>高家庄0!K5</f>
        <v>460</v>
      </c>
      <c r="L13" s="87">
        <v>10</v>
      </c>
      <c r="M13" s="87">
        <f t="shared" si="6"/>
        <v>4600</v>
      </c>
      <c r="N13" s="87">
        <f>高家庄0!N5</f>
        <v>420</v>
      </c>
      <c r="O13" s="87">
        <v>15</v>
      </c>
      <c r="P13" s="87">
        <f t="shared" si="7"/>
        <v>6300</v>
      </c>
      <c r="Q13" s="87">
        <f t="shared" si="8"/>
        <v>10900</v>
      </c>
    </row>
    <row r="14" ht="22" customHeight="1" spans="1:17">
      <c r="A14" s="87">
        <v>12</v>
      </c>
      <c r="B14" s="88" t="str">
        <f>郝家庄0!A1</f>
        <v>郝家庄村</v>
      </c>
      <c r="C14" s="89">
        <v>0</v>
      </c>
      <c r="D14" s="89">
        <v>0</v>
      </c>
      <c r="E14" s="90">
        <v>0</v>
      </c>
      <c r="F14" s="89">
        <v>0</v>
      </c>
      <c r="G14" s="91">
        <v>0</v>
      </c>
      <c r="H14" s="92">
        <v>0</v>
      </c>
      <c r="I14" s="87">
        <v>20</v>
      </c>
      <c r="J14" s="96">
        <f t="shared" si="5"/>
        <v>0</v>
      </c>
      <c r="K14" s="87">
        <f>郝家庄0!K5</f>
        <v>580</v>
      </c>
      <c r="L14" s="87">
        <v>10</v>
      </c>
      <c r="M14" s="87">
        <f t="shared" si="6"/>
        <v>5800</v>
      </c>
      <c r="N14" s="87">
        <f>郝家庄0!N5</f>
        <v>385</v>
      </c>
      <c r="O14" s="87">
        <v>15</v>
      </c>
      <c r="P14" s="87">
        <f t="shared" si="7"/>
        <v>5775</v>
      </c>
      <c r="Q14" s="87">
        <f t="shared" si="8"/>
        <v>11575</v>
      </c>
    </row>
    <row r="15" ht="22" customHeight="1" spans="1:17">
      <c r="A15" s="87">
        <v>13</v>
      </c>
      <c r="B15" s="88" t="str">
        <f>马家庄0!A1</f>
        <v>马家庄村</v>
      </c>
      <c r="C15" s="89">
        <v>0</v>
      </c>
      <c r="D15" s="89">
        <v>0</v>
      </c>
      <c r="E15" s="90">
        <v>0</v>
      </c>
      <c r="F15" s="89">
        <v>0</v>
      </c>
      <c r="G15" s="91">
        <v>0</v>
      </c>
      <c r="H15" s="92">
        <v>0</v>
      </c>
      <c r="I15" s="87">
        <v>20</v>
      </c>
      <c r="J15" s="96">
        <f t="shared" si="5"/>
        <v>0</v>
      </c>
      <c r="K15" s="87">
        <f>马家庄0!K5</f>
        <v>460</v>
      </c>
      <c r="L15" s="87">
        <v>10</v>
      </c>
      <c r="M15" s="87">
        <f t="shared" si="6"/>
        <v>4600</v>
      </c>
      <c r="N15" s="87">
        <f>马家庄0!N5</f>
        <v>425</v>
      </c>
      <c r="O15" s="87">
        <v>15</v>
      </c>
      <c r="P15" s="87">
        <f t="shared" si="7"/>
        <v>6375</v>
      </c>
      <c r="Q15" s="87">
        <f t="shared" si="8"/>
        <v>10975</v>
      </c>
    </row>
    <row r="16" ht="22" customHeight="1" spans="1:17">
      <c r="A16" s="87">
        <v>14</v>
      </c>
      <c r="B16" s="88" t="str">
        <f>张家庄0!A1</f>
        <v>张家庄</v>
      </c>
      <c r="C16" s="89">
        <v>0</v>
      </c>
      <c r="D16" s="89">
        <v>0</v>
      </c>
      <c r="E16" s="90">
        <v>0</v>
      </c>
      <c r="F16" s="89">
        <v>0</v>
      </c>
      <c r="G16" s="91">
        <v>0</v>
      </c>
      <c r="H16" s="92">
        <v>0</v>
      </c>
      <c r="I16" s="87">
        <v>20</v>
      </c>
      <c r="J16" s="96">
        <f t="shared" si="5"/>
        <v>0</v>
      </c>
      <c r="K16" s="87">
        <f>张家庄0!K10</f>
        <v>430</v>
      </c>
      <c r="L16" s="87">
        <v>10</v>
      </c>
      <c r="M16" s="87">
        <f t="shared" si="6"/>
        <v>4300</v>
      </c>
      <c r="N16" s="87">
        <f>张家庄0!N10</f>
        <v>370</v>
      </c>
      <c r="O16" s="87">
        <v>15</v>
      </c>
      <c r="P16" s="87">
        <f t="shared" si="7"/>
        <v>5550</v>
      </c>
      <c r="Q16" s="87">
        <f t="shared" si="8"/>
        <v>9850</v>
      </c>
    </row>
    <row r="17" ht="22" customHeight="1" spans="1:17">
      <c r="A17" s="87">
        <v>15</v>
      </c>
      <c r="B17" s="88" t="str">
        <f>刘家庄0!A1</f>
        <v>刘家庄村</v>
      </c>
      <c r="C17" s="89">
        <v>0</v>
      </c>
      <c r="D17" s="89">
        <v>0</v>
      </c>
      <c r="E17" s="90">
        <v>0</v>
      </c>
      <c r="F17" s="89">
        <v>0</v>
      </c>
      <c r="G17" s="91">
        <v>0</v>
      </c>
      <c r="H17" s="92">
        <v>0</v>
      </c>
      <c r="I17" s="87">
        <v>20</v>
      </c>
      <c r="J17" s="96">
        <f t="shared" si="5"/>
        <v>0</v>
      </c>
      <c r="K17" s="87">
        <f>刘家庄0!K5</f>
        <v>650</v>
      </c>
      <c r="L17" s="87">
        <v>10</v>
      </c>
      <c r="M17" s="87">
        <f t="shared" si="6"/>
        <v>6500</v>
      </c>
      <c r="N17" s="87">
        <f>刘家庄0!N5</f>
        <v>420</v>
      </c>
      <c r="O17" s="87">
        <v>15</v>
      </c>
      <c r="P17" s="87">
        <f t="shared" si="7"/>
        <v>6300</v>
      </c>
      <c r="Q17" s="87">
        <f t="shared" si="8"/>
        <v>12800</v>
      </c>
    </row>
    <row r="18" ht="22" customHeight="1" spans="1:17">
      <c r="A18" s="87">
        <v>16</v>
      </c>
      <c r="B18" s="88" t="str">
        <f>郝富庄0!A1</f>
        <v>郝富庄村</v>
      </c>
      <c r="C18" s="89">
        <v>0</v>
      </c>
      <c r="D18" s="89">
        <v>0</v>
      </c>
      <c r="E18" s="90">
        <v>0</v>
      </c>
      <c r="F18" s="89">
        <v>0</v>
      </c>
      <c r="G18" s="91">
        <v>0</v>
      </c>
      <c r="H18" s="92">
        <v>0</v>
      </c>
      <c r="I18" s="87">
        <v>20</v>
      </c>
      <c r="J18" s="96">
        <f t="shared" si="5"/>
        <v>0</v>
      </c>
      <c r="K18" s="87">
        <f>郝富庄0!K12</f>
        <v>460</v>
      </c>
      <c r="L18" s="87">
        <v>10</v>
      </c>
      <c r="M18" s="87">
        <f t="shared" si="6"/>
        <v>4600</v>
      </c>
      <c r="N18" s="87">
        <f>郝富庄0!N12</f>
        <v>380</v>
      </c>
      <c r="O18" s="87">
        <v>15</v>
      </c>
      <c r="P18" s="87">
        <f t="shared" si="7"/>
        <v>5700</v>
      </c>
      <c r="Q18" s="87">
        <f t="shared" si="8"/>
        <v>10300</v>
      </c>
    </row>
    <row r="19" ht="22" customHeight="1" spans="1:17">
      <c r="A19" s="88" t="s">
        <v>17</v>
      </c>
      <c r="B19" s="93">
        <v>16</v>
      </c>
      <c r="C19" s="93">
        <f>SUM(C3:C8)</f>
        <v>4</v>
      </c>
      <c r="D19" s="93">
        <f>SUM(D3:D8)</f>
        <v>647</v>
      </c>
      <c r="E19" s="94">
        <f>D19*0.95</f>
        <v>614.65</v>
      </c>
      <c r="F19" s="93">
        <f>SUM(F3:F8)</f>
        <v>0</v>
      </c>
      <c r="G19" s="95">
        <f>F19*1.53</f>
        <v>0</v>
      </c>
      <c r="H19" s="94">
        <f>E19+G19</f>
        <v>614.65</v>
      </c>
      <c r="I19" s="97"/>
      <c r="J19" s="98">
        <f>SUM(J3:J8)</f>
        <v>12293</v>
      </c>
      <c r="K19" s="98">
        <f>SUM(K3:K18)</f>
        <v>12240</v>
      </c>
      <c r="L19" s="95"/>
      <c r="M19" s="98">
        <f>SUM(M3:M18)</f>
        <v>122400</v>
      </c>
      <c r="N19" s="98">
        <f>SUM(N3:N18)</f>
        <v>9100</v>
      </c>
      <c r="O19" s="95"/>
      <c r="P19" s="98">
        <f>SUM(P3:P18)</f>
        <v>136500</v>
      </c>
      <c r="Q19" s="98">
        <f>SUM(Q3:Q18)</f>
        <v>271193</v>
      </c>
    </row>
  </sheetData>
  <mergeCells count="1">
    <mergeCell ref="A1:Q1"/>
  </mergeCells>
  <pageMargins left="0.7" right="0.7" top="0.75" bottom="0.75" header="0.3" footer="0.3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3"/>
  <sheetViews>
    <sheetView zoomScale="82" zoomScaleNormal="82" workbookViewId="0">
      <selection activeCell="K20" sqref="K20"/>
    </sheetView>
  </sheetViews>
  <sheetFormatPr defaultColWidth="8.89090909090909" defaultRowHeight="14"/>
  <cols>
    <col min="1" max="1" width="6" style="24" customWidth="1"/>
    <col min="2" max="2" width="9.89090909090909" style="24" customWidth="1"/>
    <col min="3" max="3" width="11" style="24" customWidth="1"/>
    <col min="4" max="4" width="10.6363636363636" style="24" customWidth="1"/>
    <col min="5" max="5" width="11.4181818181818" style="24" customWidth="1"/>
    <col min="6" max="6" width="11.3090909090909" style="24" customWidth="1"/>
    <col min="7" max="7" width="12.8636363636364" style="24" customWidth="1"/>
    <col min="8" max="8" width="10.6363636363636" style="24" customWidth="1"/>
    <col min="9" max="9" width="7.54545454545455" style="24" customWidth="1"/>
    <col min="10" max="10" width="8.2" style="24" customWidth="1"/>
    <col min="11" max="11" width="12.9636363636364" style="24" customWidth="1"/>
    <col min="12" max="12" width="8.89090909090909" style="24"/>
    <col min="13" max="13" width="13.1909090909091" style="24" customWidth="1"/>
    <col min="14" max="14" width="12.6363636363636" style="24" customWidth="1"/>
    <col min="15" max="16384" width="8.89090909090909" style="24"/>
  </cols>
  <sheetData>
    <row r="1" ht="25.5" spans="1:17">
      <c r="A1" s="25" t="s">
        <v>36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49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19.95" customHeight="1" spans="1:17">
      <c r="A3" s="27">
        <v>1</v>
      </c>
      <c r="B3" s="27" t="s">
        <v>36</v>
      </c>
      <c r="C3" s="39"/>
      <c r="D3" s="27"/>
      <c r="E3" s="27">
        <f>ROUND(D3*0.95,2)</f>
        <v>0</v>
      </c>
      <c r="F3" s="30"/>
      <c r="G3" s="29">
        <f>ROUND(F3*1.53,2)</f>
        <v>0</v>
      </c>
      <c r="H3" s="29">
        <f>ROUND(E3+G3,2)</f>
        <v>0</v>
      </c>
      <c r="I3" s="29">
        <v>20</v>
      </c>
      <c r="J3" s="29">
        <f>ROUND(H3*I3,2)</f>
        <v>0</v>
      </c>
      <c r="K3" s="42"/>
      <c r="L3" s="42"/>
      <c r="M3" s="42"/>
      <c r="N3" s="42"/>
      <c r="O3" s="42"/>
      <c r="P3" s="42"/>
      <c r="Q3" s="42"/>
    </row>
    <row r="4" ht="19.95" customHeight="1" spans="1:17">
      <c r="A4" s="27">
        <v>2</v>
      </c>
      <c r="B4" s="27" t="s">
        <v>36</v>
      </c>
      <c r="C4" s="39"/>
      <c r="D4" s="39"/>
      <c r="E4" s="27">
        <f>ROUND(D4*0.95,2)</f>
        <v>0</v>
      </c>
      <c r="F4" s="30"/>
      <c r="G4" s="29">
        <f>ROUND(F4*1.53,2)</f>
        <v>0</v>
      </c>
      <c r="H4" s="29">
        <f>ROUND(E4+G4,2)</f>
        <v>0</v>
      </c>
      <c r="I4" s="29">
        <v>20</v>
      </c>
      <c r="J4" s="29">
        <f>ROUND(H4*I4,2)</f>
        <v>0</v>
      </c>
      <c r="K4" s="42"/>
      <c r="L4" s="42"/>
      <c r="M4" s="42"/>
      <c r="N4" s="42"/>
      <c r="O4" s="42"/>
      <c r="P4" s="42"/>
      <c r="Q4" s="42"/>
    </row>
    <row r="5" ht="19.95" customHeight="1" spans="1:17">
      <c r="A5" s="33" t="s">
        <v>17</v>
      </c>
      <c r="B5" s="34"/>
      <c r="C5" s="35">
        <v>17</v>
      </c>
      <c r="D5" s="36">
        <f>SUM(D3:D4)</f>
        <v>0</v>
      </c>
      <c r="E5" s="36">
        <f>SUM(E3:E4)</f>
        <v>0</v>
      </c>
      <c r="F5" s="36">
        <f>SUM(F3:F4)</f>
        <v>0</v>
      </c>
      <c r="G5" s="37">
        <f>SUM(G3:G4)</f>
        <v>0</v>
      </c>
      <c r="H5" s="37">
        <f>SUM(H3:H4)</f>
        <v>0</v>
      </c>
      <c r="I5" s="37"/>
      <c r="J5" s="37">
        <f>SUM(J3:J4)</f>
        <v>0</v>
      </c>
      <c r="K5" s="37">
        <v>780</v>
      </c>
      <c r="L5" s="37">
        <v>10</v>
      </c>
      <c r="M5" s="37">
        <f>K5*L5</f>
        <v>7800</v>
      </c>
      <c r="N5" s="37">
        <v>580</v>
      </c>
      <c r="O5" s="37">
        <v>15</v>
      </c>
      <c r="P5" s="37">
        <f>N5*O5</f>
        <v>8700</v>
      </c>
      <c r="Q5" s="37">
        <f>J5+M5+P5</f>
        <v>16500</v>
      </c>
    </row>
    <row r="6" ht="19.95" customHeight="1"/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30"/>
  <sheetViews>
    <sheetView zoomScale="68" zoomScaleNormal="68" workbookViewId="0">
      <selection activeCell="Q20" sqref="Q20"/>
    </sheetView>
  </sheetViews>
  <sheetFormatPr defaultColWidth="8.89090909090909" defaultRowHeight="14"/>
  <cols>
    <col min="1" max="1" width="6" style="24" customWidth="1"/>
    <col min="2" max="2" width="8.10909090909091" style="24" customWidth="1"/>
    <col min="3" max="3" width="6.94545454545455" style="24" customWidth="1"/>
    <col min="4" max="4" width="10.5545454545455" style="24" customWidth="1"/>
    <col min="5" max="5" width="10.6909090909091" style="24" customWidth="1"/>
    <col min="6" max="6" width="12.3" style="24" customWidth="1"/>
    <col min="7" max="7" width="12.8272727272727" style="24" customWidth="1"/>
    <col min="8" max="8" width="11.2272727272727" style="24" customWidth="1"/>
    <col min="9" max="9" width="8.69090909090909" style="24" customWidth="1"/>
    <col min="10" max="10" width="9.21818181818182" style="24" customWidth="1"/>
    <col min="11" max="11" width="13.8909090909091" style="24" customWidth="1"/>
    <col min="12" max="12" width="8.89090909090909" style="24"/>
    <col min="13" max="13" width="13.0909090909091" style="24" customWidth="1"/>
    <col min="14" max="14" width="11.1" style="24" customWidth="1"/>
    <col min="15" max="15" width="8.89090909090909" style="24"/>
    <col min="16" max="16" width="10.2909090909091" style="24" customWidth="1"/>
    <col min="17" max="16384" width="8.89090909090909" style="24"/>
  </cols>
  <sheetData>
    <row r="1" ht="25.5" spans="1:17">
      <c r="A1" s="25" t="s">
        <v>37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61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7" customHeight="1" spans="1:17">
      <c r="A3" s="27">
        <v>1</v>
      </c>
      <c r="B3" s="27" t="s">
        <v>38</v>
      </c>
      <c r="C3" s="28"/>
      <c r="D3" s="28"/>
      <c r="E3" s="27">
        <f t="shared" ref="E3" si="0">ROUND(D3*0.95,2)</f>
        <v>0</v>
      </c>
      <c r="F3" s="30"/>
      <c r="G3" s="29"/>
      <c r="H3" s="29">
        <f>ROUND(E3+G3,2)</f>
        <v>0</v>
      </c>
      <c r="I3" s="29">
        <v>20</v>
      </c>
      <c r="J3" s="29">
        <f>ROUND(H3*I3,0)</f>
        <v>0</v>
      </c>
      <c r="K3" s="37"/>
      <c r="L3" s="37"/>
      <c r="M3" s="37"/>
      <c r="N3" s="37"/>
      <c r="O3" s="37"/>
      <c r="P3" s="37"/>
      <c r="Q3" s="37"/>
    </row>
    <row r="4" ht="27" customHeight="1" spans="1:17">
      <c r="A4" s="27">
        <v>2</v>
      </c>
      <c r="B4" s="27" t="s">
        <v>38</v>
      </c>
      <c r="C4" s="41"/>
      <c r="D4" s="28"/>
      <c r="E4" s="27"/>
      <c r="F4" s="30"/>
      <c r="G4" s="29"/>
      <c r="H4" s="29">
        <f>ROUND(E4+G4,2)</f>
        <v>0</v>
      </c>
      <c r="I4" s="29">
        <v>20</v>
      </c>
      <c r="J4" s="29">
        <f>ROUND(H4*I4,0)</f>
        <v>0</v>
      </c>
      <c r="K4" s="37"/>
      <c r="L4" s="37"/>
      <c r="M4" s="37"/>
      <c r="N4" s="37"/>
      <c r="O4" s="37"/>
      <c r="P4" s="37"/>
      <c r="Q4" s="37"/>
    </row>
    <row r="5" ht="27" customHeight="1" spans="1:17">
      <c r="A5" s="33" t="s">
        <v>17</v>
      </c>
      <c r="B5" s="34"/>
      <c r="C5" s="35">
        <v>2</v>
      </c>
      <c r="D5" s="36">
        <f>SUM(D3:D4)</f>
        <v>0</v>
      </c>
      <c r="E5" s="36">
        <f>SUM(E3:E4)</f>
        <v>0</v>
      </c>
      <c r="F5" s="36">
        <f>SUM(F3:F4)</f>
        <v>0</v>
      </c>
      <c r="G5" s="36">
        <f>SUM(G3:G4)</f>
        <v>0</v>
      </c>
      <c r="H5" s="36">
        <f>SUM(H3:H4)</f>
        <v>0</v>
      </c>
      <c r="I5" s="36"/>
      <c r="J5" s="36">
        <f>SUM(J3:J4)</f>
        <v>0</v>
      </c>
      <c r="K5" s="37">
        <v>560</v>
      </c>
      <c r="L5" s="37">
        <v>10</v>
      </c>
      <c r="M5" s="37">
        <f>K5*L5</f>
        <v>5600</v>
      </c>
      <c r="N5" s="37">
        <v>365</v>
      </c>
      <c r="O5" s="37">
        <v>15</v>
      </c>
      <c r="P5" s="37">
        <f>N5*O5</f>
        <v>5475</v>
      </c>
      <c r="Q5" s="37">
        <f>J5+M5+P5</f>
        <v>11075</v>
      </c>
    </row>
    <row r="6" ht="19.95" customHeight="1"/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  <row r="14" ht="19.95" customHeight="1"/>
    <row r="15" ht="19.95" customHeight="1"/>
    <row r="16" ht="19.95" customHeight="1"/>
    <row r="17" ht="19.95" customHeight="1"/>
    <row r="18" ht="19.95" customHeight="1"/>
    <row r="19" ht="19.95" customHeight="1"/>
    <row r="20" ht="19.95" customHeight="1"/>
    <row r="21" ht="19.95" customHeight="1"/>
    <row r="22" ht="19.95" customHeight="1"/>
    <row r="23" ht="19.95" customHeight="1"/>
    <row r="24" ht="19.95" customHeight="1"/>
    <row r="25" ht="19.95" customHeight="1"/>
    <row r="26" ht="19.95" customHeight="1"/>
    <row r="27" ht="19.95" customHeight="1"/>
    <row r="28" ht="19.95" customHeight="1"/>
    <row r="29" ht="19.95" customHeight="1"/>
    <row r="30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3"/>
  <sheetViews>
    <sheetView zoomScale="71" zoomScaleNormal="71" workbookViewId="0">
      <selection activeCell="M11" sqref="M11"/>
    </sheetView>
  </sheetViews>
  <sheetFormatPr defaultColWidth="8.89090909090909" defaultRowHeight="14"/>
  <cols>
    <col min="1" max="1" width="6" style="24" customWidth="1"/>
    <col min="2" max="2" width="8.10909090909091" style="24" customWidth="1"/>
    <col min="3" max="3" width="8.89090909090909" style="24"/>
    <col min="4" max="4" width="10.1181818181818" style="24" customWidth="1"/>
    <col min="5" max="5" width="11.3909090909091" style="24" customWidth="1"/>
    <col min="6" max="6" width="11.2727272727273" style="24" customWidth="1"/>
    <col min="7" max="7" width="14.0818181818182" style="24" customWidth="1"/>
    <col min="8" max="8" width="12.1545454545455" style="24" customWidth="1"/>
    <col min="9" max="9" width="7.41818181818182" style="24" customWidth="1"/>
    <col min="10" max="10" width="8.57272727272727" style="24" customWidth="1"/>
    <col min="11" max="11" width="12.5454545454545" style="24" customWidth="1"/>
    <col min="12" max="12" width="8.89090909090909" style="24"/>
    <col min="13" max="13" width="12.4181818181818" style="24" customWidth="1"/>
    <col min="14" max="14" width="11.3909090909091" style="24" customWidth="1"/>
    <col min="15" max="15" width="8.89090909090909" style="24"/>
    <col min="16" max="16" width="10.1090909090909" style="24" customWidth="1"/>
    <col min="17" max="16384" width="8.89090909090909" style="24"/>
  </cols>
  <sheetData>
    <row r="1" ht="25.5" spans="1:17">
      <c r="A1" s="25" t="s">
        <v>39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59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5.8" customHeight="1" spans="1:17">
      <c r="A3" s="27">
        <v>1</v>
      </c>
      <c r="B3" s="27" t="s">
        <v>39</v>
      </c>
      <c r="C3" s="28"/>
      <c r="D3" s="28"/>
      <c r="E3" s="27">
        <f>ROUND(D3*0.95,2)</f>
        <v>0</v>
      </c>
      <c r="F3" s="30"/>
      <c r="G3" s="29"/>
      <c r="H3" s="29">
        <f>ROUND(E3+G3,2)</f>
        <v>0</v>
      </c>
      <c r="I3" s="29">
        <v>20</v>
      </c>
      <c r="J3" s="29">
        <f>ROUND(H3*I3,0)</f>
        <v>0</v>
      </c>
      <c r="K3" s="37"/>
      <c r="L3" s="37"/>
      <c r="M3" s="37"/>
      <c r="N3" s="37"/>
      <c r="O3" s="37"/>
      <c r="P3" s="37"/>
      <c r="Q3" s="37"/>
    </row>
    <row r="4" ht="25.8" customHeight="1" spans="1:17">
      <c r="A4" s="27">
        <v>2</v>
      </c>
      <c r="B4" s="27" t="s">
        <v>39</v>
      </c>
      <c r="C4" s="28"/>
      <c r="D4" s="28"/>
      <c r="E4" s="27">
        <f>ROUND(D4*0.95,2)</f>
        <v>0</v>
      </c>
      <c r="F4" s="30"/>
      <c r="G4" s="29"/>
      <c r="H4" s="29">
        <f>ROUND(E4+G4,2)</f>
        <v>0</v>
      </c>
      <c r="I4" s="29">
        <v>20</v>
      </c>
      <c r="J4" s="29">
        <f>ROUND(H4*I4,0)</f>
        <v>0</v>
      </c>
      <c r="K4" s="37"/>
      <c r="L4" s="37"/>
      <c r="M4" s="37"/>
      <c r="N4" s="37"/>
      <c r="O4" s="37"/>
      <c r="P4" s="37"/>
      <c r="Q4" s="37"/>
    </row>
    <row r="5" ht="25.8" customHeight="1" spans="1:17">
      <c r="A5" s="33" t="s">
        <v>17</v>
      </c>
      <c r="B5" s="34"/>
      <c r="C5" s="35">
        <v>16</v>
      </c>
      <c r="D5" s="36">
        <f>SUM(D3:D4)</f>
        <v>0</v>
      </c>
      <c r="E5" s="36">
        <f>SUM(E3:E4)</f>
        <v>0</v>
      </c>
      <c r="F5" s="36"/>
      <c r="G5" s="37"/>
      <c r="H5" s="37">
        <f>SUM(H3:H4)</f>
        <v>0</v>
      </c>
      <c r="I5" s="37"/>
      <c r="J5" s="37">
        <f>SUM(J3:J4)</f>
        <v>0</v>
      </c>
      <c r="K5" s="37">
        <v>460</v>
      </c>
      <c r="L5" s="37">
        <v>10</v>
      </c>
      <c r="M5" s="37">
        <f>K5*L5</f>
        <v>4600</v>
      </c>
      <c r="N5" s="37">
        <v>420</v>
      </c>
      <c r="O5" s="37">
        <v>15</v>
      </c>
      <c r="P5" s="37">
        <f>N5*O5</f>
        <v>6300</v>
      </c>
      <c r="Q5" s="37">
        <f>J5+M5+P5</f>
        <v>10900</v>
      </c>
    </row>
    <row r="6" ht="19.95" customHeight="1"/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3"/>
  <sheetViews>
    <sheetView zoomScale="82" zoomScaleNormal="82" workbookViewId="0">
      <selection activeCell="M11" sqref="M11"/>
    </sheetView>
  </sheetViews>
  <sheetFormatPr defaultColWidth="8.89090909090909" defaultRowHeight="14"/>
  <cols>
    <col min="1" max="1" width="6" style="24" customWidth="1"/>
    <col min="2" max="2" width="9.63636363636364" style="24" customWidth="1"/>
    <col min="3" max="3" width="8.89090909090909" style="24"/>
    <col min="4" max="4" width="10.8636363636364" style="24" customWidth="1"/>
    <col min="5" max="5" width="10.9636363636364" style="24" customWidth="1"/>
    <col min="6" max="6" width="12.1909090909091" style="24" customWidth="1"/>
    <col min="7" max="7" width="13.3" style="24" customWidth="1"/>
    <col min="8" max="8" width="12.0818181818182" style="24" customWidth="1"/>
    <col min="9" max="9" width="7.75454545454545" style="24" customWidth="1"/>
    <col min="10" max="10" width="8.20909090909091" style="24" customWidth="1"/>
    <col min="11" max="11" width="14.0727272727273" style="24" customWidth="1"/>
    <col min="12" max="12" width="8.89090909090909" style="24"/>
    <col min="13" max="13" width="12.5272727272727" style="24" customWidth="1"/>
    <col min="14" max="14" width="10.7545454545455" style="24" customWidth="1"/>
    <col min="15" max="16384" width="8.89090909090909" style="24"/>
  </cols>
  <sheetData>
    <row r="1" ht="25.5" spans="1:17">
      <c r="A1" s="25" t="s">
        <v>40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59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3.4" customHeight="1" spans="1:17">
      <c r="A3" s="27">
        <v>1</v>
      </c>
      <c r="B3" s="27" t="s">
        <v>40</v>
      </c>
      <c r="C3" s="28"/>
      <c r="D3" s="28"/>
      <c r="E3" s="27">
        <f>ROUND(D3*0.95,2)</f>
        <v>0</v>
      </c>
      <c r="F3" s="30"/>
      <c r="G3" s="29"/>
      <c r="H3" s="29">
        <f>ROUND(E3+G3,2)</f>
        <v>0</v>
      </c>
      <c r="I3" s="29">
        <v>20</v>
      </c>
      <c r="J3" s="29">
        <f>ROUND(H3*I3,0)</f>
        <v>0</v>
      </c>
      <c r="K3" s="37"/>
      <c r="L3" s="37"/>
      <c r="M3" s="37"/>
      <c r="N3" s="37"/>
      <c r="O3" s="37"/>
      <c r="P3" s="37"/>
      <c r="Q3" s="37"/>
    </row>
    <row r="4" ht="23.4" customHeight="1" spans="1:17">
      <c r="A4" s="27">
        <v>2</v>
      </c>
      <c r="B4" s="27" t="s">
        <v>40</v>
      </c>
      <c r="C4" s="28"/>
      <c r="D4" s="28"/>
      <c r="E4" s="27">
        <f>ROUND(D4*0.95,2)</f>
        <v>0</v>
      </c>
      <c r="F4" s="30"/>
      <c r="G4" s="29"/>
      <c r="H4" s="29">
        <f>ROUND(E4+G4,2)</f>
        <v>0</v>
      </c>
      <c r="I4" s="29">
        <v>20</v>
      </c>
      <c r="J4" s="29">
        <f>ROUND(H4*I4,0)</f>
        <v>0</v>
      </c>
      <c r="K4" s="37"/>
      <c r="L4" s="37"/>
      <c r="M4" s="37"/>
      <c r="N4" s="37"/>
      <c r="O4" s="37"/>
      <c r="P4" s="37"/>
      <c r="Q4" s="37"/>
    </row>
    <row r="5" ht="23.4" customHeight="1" spans="1:17">
      <c r="A5" s="33" t="s">
        <v>17</v>
      </c>
      <c r="B5" s="34"/>
      <c r="C5" s="35">
        <v>19</v>
      </c>
      <c r="D5" s="36">
        <f>SUM(D3:D4)</f>
        <v>0</v>
      </c>
      <c r="E5" s="36">
        <f>SUM(E3:E4)</f>
        <v>0</v>
      </c>
      <c r="F5" s="36">
        <f>SUM(F3:F4)</f>
        <v>0</v>
      </c>
      <c r="G5" s="36">
        <f>SUM(G3:G4)</f>
        <v>0</v>
      </c>
      <c r="H5" s="36">
        <f>SUM(H3:H4)</f>
        <v>0</v>
      </c>
      <c r="I5" s="37"/>
      <c r="J5" s="37">
        <f>SUM(J3:J4)</f>
        <v>0</v>
      </c>
      <c r="K5" s="37">
        <v>580</v>
      </c>
      <c r="L5" s="37">
        <v>10</v>
      </c>
      <c r="M5" s="37">
        <f>K5*L5</f>
        <v>5800</v>
      </c>
      <c r="N5" s="37">
        <v>385</v>
      </c>
      <c r="O5" s="37">
        <v>15</v>
      </c>
      <c r="P5" s="37">
        <f>N5*O5</f>
        <v>5775</v>
      </c>
      <c r="Q5" s="37">
        <f>J5+M5+P5</f>
        <v>11575</v>
      </c>
    </row>
    <row r="6" ht="19.95" customHeight="1"/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3"/>
  <sheetViews>
    <sheetView zoomScale="69" zoomScaleNormal="69" topLeftCell="A2" workbookViewId="0">
      <selection activeCell="P11" sqref="P11"/>
    </sheetView>
  </sheetViews>
  <sheetFormatPr defaultColWidth="8.89090909090909" defaultRowHeight="14"/>
  <cols>
    <col min="1" max="1" width="6" style="24" customWidth="1"/>
    <col min="2" max="2" width="11" style="24" customWidth="1"/>
    <col min="3" max="3" width="8.89090909090909" style="24"/>
    <col min="4" max="4" width="11.7272727272727" style="24" customWidth="1"/>
    <col min="5" max="5" width="11.1909090909091" style="24" customWidth="1"/>
    <col min="6" max="6" width="11.5818181818182" style="24" customWidth="1"/>
    <col min="7" max="7" width="13.0363636363636" style="24" customWidth="1"/>
    <col min="8" max="8" width="11.7181818181818" style="24" customWidth="1"/>
    <col min="9" max="9" width="7.38181818181818" style="24" customWidth="1"/>
    <col min="10" max="10" width="10.3363636363636" style="24" customWidth="1"/>
    <col min="11" max="11" width="12.9090909090909" style="24" customWidth="1"/>
    <col min="12" max="12" width="8.89090909090909" style="24"/>
    <col min="13" max="13" width="12.1181818181818" style="24" customWidth="1"/>
    <col min="14" max="16384" width="8.89090909090909" style="24"/>
  </cols>
  <sheetData>
    <row r="1" ht="25.5" spans="1:17">
      <c r="A1" s="25" t="s">
        <v>41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75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1" customHeight="1" spans="1:17">
      <c r="A3" s="27">
        <v>1</v>
      </c>
      <c r="B3" s="27" t="s">
        <v>41</v>
      </c>
      <c r="C3" s="28"/>
      <c r="D3" s="29"/>
      <c r="E3" s="27">
        <f>ROUND(D3*0.95,2)</f>
        <v>0</v>
      </c>
      <c r="F3" s="30"/>
      <c r="G3" s="29"/>
      <c r="H3" s="29">
        <f>ROUND(E3+G3,2)</f>
        <v>0</v>
      </c>
      <c r="I3" s="29">
        <v>20</v>
      </c>
      <c r="J3" s="29">
        <f>ROUND(H3*I3,0)</f>
        <v>0</v>
      </c>
      <c r="K3" s="29"/>
      <c r="L3" s="29"/>
      <c r="M3" s="29"/>
      <c r="N3" s="29"/>
      <c r="O3" s="29"/>
      <c r="P3" s="29"/>
      <c r="Q3" s="29"/>
    </row>
    <row r="4" ht="21" customHeight="1" spans="1:17">
      <c r="A4" s="27">
        <v>2</v>
      </c>
      <c r="B4" s="27" t="s">
        <v>41</v>
      </c>
      <c r="C4" s="28"/>
      <c r="D4" s="29"/>
      <c r="E4" s="27">
        <f>ROUND(D4*0.95,2)</f>
        <v>0</v>
      </c>
      <c r="F4" s="30"/>
      <c r="G4" s="29"/>
      <c r="H4" s="29">
        <f>ROUND(E4+G4,2)</f>
        <v>0</v>
      </c>
      <c r="I4" s="29">
        <v>20</v>
      </c>
      <c r="J4" s="29">
        <f>ROUND(H4*I4,0)</f>
        <v>0</v>
      </c>
      <c r="K4" s="29"/>
      <c r="L4" s="29"/>
      <c r="M4" s="29"/>
      <c r="N4" s="29"/>
      <c r="O4" s="29"/>
      <c r="P4" s="29"/>
      <c r="Q4" s="29"/>
    </row>
    <row r="5" ht="21" customHeight="1" spans="1:17">
      <c r="A5" s="33" t="s">
        <v>17</v>
      </c>
      <c r="B5" s="34"/>
      <c r="C5" s="35"/>
      <c r="D5" s="36">
        <f>SUM(D3:D4)</f>
        <v>0</v>
      </c>
      <c r="E5" s="36">
        <f>SUM(E3:E4)</f>
        <v>0</v>
      </c>
      <c r="F5" s="36"/>
      <c r="G5" s="36"/>
      <c r="H5" s="36">
        <f>SUM(H3:H4)</f>
        <v>0</v>
      </c>
      <c r="I5" s="37"/>
      <c r="J5" s="36">
        <f>SUM(J3:J4)</f>
        <v>0</v>
      </c>
      <c r="K5" s="29">
        <v>460</v>
      </c>
      <c r="L5" s="29">
        <v>10</v>
      </c>
      <c r="M5" s="29">
        <f>K5*L5</f>
        <v>4600</v>
      </c>
      <c r="N5" s="29">
        <v>425</v>
      </c>
      <c r="O5" s="29">
        <v>15</v>
      </c>
      <c r="P5" s="29">
        <f>N5*O5</f>
        <v>6375</v>
      </c>
      <c r="Q5" s="29">
        <f>J5+M5+P5</f>
        <v>10975</v>
      </c>
    </row>
    <row r="6" ht="19.95" customHeight="1"/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8"/>
  <sheetViews>
    <sheetView zoomScale="70" zoomScaleNormal="70" workbookViewId="0">
      <selection activeCell="K10" sqref="K10"/>
    </sheetView>
  </sheetViews>
  <sheetFormatPr defaultColWidth="8.89090909090909" defaultRowHeight="14"/>
  <cols>
    <col min="1" max="1" width="6" style="24" customWidth="1"/>
    <col min="2" max="2" width="8.10909090909091" style="24" customWidth="1"/>
    <col min="3" max="3" width="7.57272727272727" style="24" customWidth="1"/>
    <col min="4" max="4" width="12.2090909090909" style="24" customWidth="1"/>
    <col min="5" max="5" width="12.4636363636364" style="24" customWidth="1"/>
    <col min="6" max="6" width="13.7545454545455" style="24" customWidth="1"/>
    <col min="7" max="7" width="12.9818181818182" style="24" customWidth="1"/>
    <col min="8" max="8" width="11.2909090909091" style="24" customWidth="1"/>
    <col min="9" max="10" width="7.91818181818182" style="24" customWidth="1"/>
    <col min="11" max="11" width="11.4272727272727" style="24" customWidth="1"/>
    <col min="12" max="12" width="8.89090909090909" style="24"/>
    <col min="13" max="13" width="13.5090909090909" style="24" customWidth="1"/>
    <col min="14" max="14" width="13.6272727272727" style="24" customWidth="1"/>
    <col min="15" max="16384" width="8.89090909090909" style="24"/>
  </cols>
  <sheetData>
    <row r="1" ht="25.5" spans="1:17">
      <c r="A1" s="25" t="s">
        <v>42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58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33.6" customHeight="1" spans="1:17">
      <c r="A3" s="27">
        <v>1</v>
      </c>
      <c r="B3" s="27" t="s">
        <v>42</v>
      </c>
      <c r="C3" s="39"/>
      <c r="D3" s="30"/>
      <c r="E3" s="27">
        <f>ROUND(D3*0.95,2)</f>
        <v>0</v>
      </c>
      <c r="F3" s="30"/>
      <c r="G3" s="29">
        <f>ROUND(F3*1.53,2)</f>
        <v>0</v>
      </c>
      <c r="H3" s="29">
        <f>ROUND(E3+G3,2)</f>
        <v>0</v>
      </c>
      <c r="I3" s="29">
        <v>20</v>
      </c>
      <c r="J3" s="29">
        <f>ROUND(H3*I3,0)</f>
        <v>0</v>
      </c>
      <c r="K3" s="29"/>
      <c r="L3" s="29"/>
      <c r="M3" s="29"/>
      <c r="N3" s="29"/>
      <c r="O3" s="29"/>
      <c r="P3" s="29"/>
      <c r="Q3" s="29"/>
    </row>
    <row r="4" ht="33.6" customHeight="1" spans="1:17">
      <c r="A4" s="27">
        <v>2</v>
      </c>
      <c r="B4" s="27" t="s">
        <v>42</v>
      </c>
      <c r="C4" s="30"/>
      <c r="D4" s="30"/>
      <c r="E4" s="27">
        <f t="shared" ref="E4:E9" si="0">ROUND(D4*0.95,2)</f>
        <v>0</v>
      </c>
      <c r="F4" s="30"/>
      <c r="G4" s="29">
        <f t="shared" ref="G4:G9" si="1">ROUND(F4*1.53,2)</f>
        <v>0</v>
      </c>
      <c r="H4" s="29">
        <f t="shared" ref="H4:H9" si="2">ROUND(E4+G4,2)</f>
        <v>0</v>
      </c>
      <c r="I4" s="29">
        <v>20</v>
      </c>
      <c r="J4" s="29">
        <f t="shared" ref="J4:J9" si="3">ROUND(H4*I4,0)</f>
        <v>0</v>
      </c>
      <c r="K4" s="29"/>
      <c r="L4" s="29"/>
      <c r="M4" s="29"/>
      <c r="N4" s="29"/>
      <c r="O4" s="29"/>
      <c r="P4" s="29"/>
      <c r="Q4" s="29"/>
    </row>
    <row r="5" ht="33.6" customHeight="1" spans="1:17">
      <c r="A5" s="27">
        <v>3</v>
      </c>
      <c r="B5" s="27" t="s">
        <v>42</v>
      </c>
      <c r="C5" s="40"/>
      <c r="D5" s="39"/>
      <c r="E5" s="27">
        <f t="shared" si="0"/>
        <v>0</v>
      </c>
      <c r="F5" s="30"/>
      <c r="G5" s="29">
        <f t="shared" si="1"/>
        <v>0</v>
      </c>
      <c r="H5" s="29">
        <f t="shared" si="2"/>
        <v>0</v>
      </c>
      <c r="I5" s="29">
        <v>20</v>
      </c>
      <c r="J5" s="29">
        <f t="shared" si="3"/>
        <v>0</v>
      </c>
      <c r="K5" s="29"/>
      <c r="L5" s="29"/>
      <c r="M5" s="29"/>
      <c r="N5" s="29"/>
      <c r="O5" s="29"/>
      <c r="P5" s="29"/>
      <c r="Q5" s="29"/>
    </row>
    <row r="6" ht="33.6" customHeight="1" spans="1:17">
      <c r="A6" s="27">
        <v>4</v>
      </c>
      <c r="B6" s="27" t="s">
        <v>42</v>
      </c>
      <c r="C6" s="30"/>
      <c r="D6" s="39"/>
      <c r="E6" s="27">
        <f t="shared" si="0"/>
        <v>0</v>
      </c>
      <c r="F6" s="30"/>
      <c r="G6" s="29">
        <f t="shared" si="1"/>
        <v>0</v>
      </c>
      <c r="H6" s="29">
        <f t="shared" si="2"/>
        <v>0</v>
      </c>
      <c r="I6" s="29">
        <v>20</v>
      </c>
      <c r="J6" s="29">
        <f t="shared" si="3"/>
        <v>0</v>
      </c>
      <c r="K6" s="29"/>
      <c r="L6" s="29"/>
      <c r="M6" s="29"/>
      <c r="N6" s="29"/>
      <c r="O6" s="29"/>
      <c r="P6" s="29"/>
      <c r="Q6" s="29"/>
    </row>
    <row r="7" ht="33.6" customHeight="1" spans="1:17">
      <c r="A7" s="27">
        <v>5</v>
      </c>
      <c r="B7" s="27" t="s">
        <v>42</v>
      </c>
      <c r="C7" s="30"/>
      <c r="D7" s="30"/>
      <c r="E7" s="27">
        <f t="shared" si="0"/>
        <v>0</v>
      </c>
      <c r="F7" s="30"/>
      <c r="G7" s="29">
        <f t="shared" si="1"/>
        <v>0</v>
      </c>
      <c r="H7" s="29">
        <f t="shared" si="2"/>
        <v>0</v>
      </c>
      <c r="I7" s="29">
        <v>20</v>
      </c>
      <c r="J7" s="29">
        <f t="shared" si="3"/>
        <v>0</v>
      </c>
      <c r="K7" s="29"/>
      <c r="L7" s="29"/>
      <c r="M7" s="29"/>
      <c r="N7" s="29"/>
      <c r="O7" s="29"/>
      <c r="P7" s="29"/>
      <c r="Q7" s="29"/>
    </row>
    <row r="8" ht="33.6" customHeight="1" spans="1:17">
      <c r="A8" s="27">
        <v>6</v>
      </c>
      <c r="B8" s="27" t="s">
        <v>42</v>
      </c>
      <c r="C8" s="30"/>
      <c r="D8" s="30"/>
      <c r="E8" s="27">
        <f t="shared" si="0"/>
        <v>0</v>
      </c>
      <c r="F8" s="30"/>
      <c r="G8" s="29">
        <f t="shared" si="1"/>
        <v>0</v>
      </c>
      <c r="H8" s="29">
        <f t="shared" si="2"/>
        <v>0</v>
      </c>
      <c r="I8" s="29">
        <v>20</v>
      </c>
      <c r="J8" s="29">
        <f t="shared" si="3"/>
        <v>0</v>
      </c>
      <c r="K8" s="29"/>
      <c r="L8" s="29"/>
      <c r="M8" s="29"/>
      <c r="N8" s="29"/>
      <c r="O8" s="29"/>
      <c r="P8" s="29"/>
      <c r="Q8" s="29"/>
    </row>
    <row r="9" ht="33.6" customHeight="1" spans="1:17">
      <c r="A9" s="27">
        <v>7</v>
      </c>
      <c r="B9" s="27" t="s">
        <v>42</v>
      </c>
      <c r="C9" s="30"/>
      <c r="D9" s="30"/>
      <c r="E9" s="27">
        <f t="shared" si="0"/>
        <v>0</v>
      </c>
      <c r="F9" s="30"/>
      <c r="G9" s="29">
        <f t="shared" si="1"/>
        <v>0</v>
      </c>
      <c r="H9" s="29">
        <f t="shared" si="2"/>
        <v>0</v>
      </c>
      <c r="I9" s="29">
        <v>20</v>
      </c>
      <c r="J9" s="29">
        <f t="shared" si="3"/>
        <v>0</v>
      </c>
      <c r="K9" s="29"/>
      <c r="L9" s="29"/>
      <c r="M9" s="29"/>
      <c r="N9" s="29"/>
      <c r="O9" s="29"/>
      <c r="P9" s="29"/>
      <c r="Q9" s="29"/>
    </row>
    <row r="10" ht="33.6" customHeight="1" spans="1:17">
      <c r="A10" s="33" t="s">
        <v>17</v>
      </c>
      <c r="B10" s="34"/>
      <c r="C10" s="35">
        <v>7</v>
      </c>
      <c r="D10" s="36">
        <f>SUM(D3:D9)</f>
        <v>0</v>
      </c>
      <c r="E10" s="36">
        <f>SUM(E3:E9)</f>
        <v>0</v>
      </c>
      <c r="F10" s="36">
        <f>SUM(F3:F9)</f>
        <v>0</v>
      </c>
      <c r="G10" s="37">
        <f>SUM(G3:G9)</f>
        <v>0</v>
      </c>
      <c r="H10" s="37">
        <f>SUM(H3:H9)</f>
        <v>0</v>
      </c>
      <c r="I10" s="37"/>
      <c r="J10" s="37">
        <f>SUM(J3:J9)</f>
        <v>0</v>
      </c>
      <c r="K10" s="37">
        <v>430</v>
      </c>
      <c r="L10" s="37">
        <v>10</v>
      </c>
      <c r="M10" s="37">
        <f>K10*L10</f>
        <v>4300</v>
      </c>
      <c r="N10" s="37">
        <v>370</v>
      </c>
      <c r="O10" s="37">
        <v>15</v>
      </c>
      <c r="P10" s="37">
        <f>N10*O10</f>
        <v>5550</v>
      </c>
      <c r="Q10" s="37">
        <f>J10+M10+P10</f>
        <v>9850</v>
      </c>
    </row>
    <row r="11" ht="19.95" customHeight="1"/>
    <row r="12" ht="19.95" customHeight="1"/>
    <row r="13" ht="19.95" customHeight="1"/>
    <row r="14" ht="19.95" customHeight="1"/>
    <row r="15" ht="19.95" customHeight="1"/>
    <row r="16" ht="19.95" customHeight="1"/>
    <row r="17" ht="19.95" customHeight="1"/>
    <row r="18" ht="19.95" customHeight="1"/>
  </sheetData>
  <mergeCells count="2">
    <mergeCell ref="A1:Q1"/>
    <mergeCell ref="A10:B10"/>
  </mergeCells>
  <pageMargins left="0.7" right="0.7" top="0.75" bottom="0.75" header="0.3" footer="0.3"/>
  <pageSetup paperSize="9" scale="75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3"/>
  <sheetViews>
    <sheetView zoomScale="82" zoomScaleNormal="82" workbookViewId="0">
      <selection activeCell="M8" sqref="M8"/>
    </sheetView>
  </sheetViews>
  <sheetFormatPr defaultColWidth="8.89090909090909" defaultRowHeight="14"/>
  <cols>
    <col min="1" max="1" width="6" style="24" customWidth="1"/>
    <col min="2" max="2" width="9.64545454545454" style="24" customWidth="1"/>
    <col min="3" max="3" width="8.89090909090909" style="24"/>
    <col min="4" max="5" width="10.8636363636364" style="24" customWidth="1"/>
    <col min="6" max="6" width="11.5272727272727" style="24" customWidth="1"/>
    <col min="7" max="7" width="13.5272727272727" style="24" customWidth="1"/>
    <col min="8" max="8" width="10.2" style="24" customWidth="1"/>
    <col min="9" max="9" width="6.42727272727273" style="24" customWidth="1"/>
    <col min="10" max="10" width="8.42727272727273" style="24" customWidth="1"/>
    <col min="11" max="11" width="13.2909090909091" style="24" customWidth="1"/>
    <col min="12" max="12" width="8.89090909090909" style="24"/>
    <col min="13" max="13" width="12.9727272727273" style="24" customWidth="1"/>
    <col min="14" max="14" width="11.9636363636364" style="24" customWidth="1"/>
    <col min="15" max="16384" width="8.89090909090909" style="24"/>
  </cols>
  <sheetData>
    <row r="1" ht="25.5" spans="1:17">
      <c r="A1" s="25" t="s">
        <v>43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66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7" customHeight="1" spans="1:17">
      <c r="A3" s="27">
        <v>1</v>
      </c>
      <c r="B3" s="27" t="s">
        <v>43</v>
      </c>
      <c r="C3" s="28"/>
      <c r="D3" s="30"/>
      <c r="E3" s="27">
        <f>ROUND(D3*0.95,2)</f>
        <v>0</v>
      </c>
      <c r="F3" s="30"/>
      <c r="G3" s="29">
        <f>ROUND(F3*1.53,2)</f>
        <v>0</v>
      </c>
      <c r="H3" s="29">
        <f>ROUND(E3+G3,2)</f>
        <v>0</v>
      </c>
      <c r="I3" s="29">
        <v>20</v>
      </c>
      <c r="J3" s="29">
        <f>ROUND(H3*I3,0)</f>
        <v>0</v>
      </c>
      <c r="K3" s="37"/>
      <c r="L3" s="37"/>
      <c r="M3" s="37"/>
      <c r="N3" s="37"/>
      <c r="O3" s="37"/>
      <c r="P3" s="37"/>
      <c r="Q3" s="37"/>
    </row>
    <row r="4" ht="27" customHeight="1" spans="1:17">
      <c r="A4" s="27">
        <v>2</v>
      </c>
      <c r="B4" s="27" t="s">
        <v>43</v>
      </c>
      <c r="C4" s="30"/>
      <c r="D4" s="30"/>
      <c r="E4" s="27">
        <f>ROUND(D4*0.95,2)</f>
        <v>0</v>
      </c>
      <c r="F4" s="30"/>
      <c r="G4" s="29">
        <f>ROUND(F4*1.53,2)</f>
        <v>0</v>
      </c>
      <c r="H4" s="29">
        <f>ROUND(E4+G4,2)</f>
        <v>0</v>
      </c>
      <c r="I4" s="29">
        <v>20</v>
      </c>
      <c r="J4" s="29">
        <f>ROUND(H4*I4,0)</f>
        <v>0</v>
      </c>
      <c r="K4" s="37"/>
      <c r="L4" s="37"/>
      <c r="M4" s="37"/>
      <c r="N4" s="37"/>
      <c r="O4" s="37"/>
      <c r="P4" s="37"/>
      <c r="Q4" s="37"/>
    </row>
    <row r="5" ht="27" customHeight="1" spans="1:17">
      <c r="A5" s="33" t="s">
        <v>17</v>
      </c>
      <c r="B5" s="34"/>
      <c r="C5" s="35"/>
      <c r="D5" s="36">
        <f>SUM(D3:D4)</f>
        <v>0</v>
      </c>
      <c r="E5" s="36">
        <f>SUM(E3:E4)</f>
        <v>0</v>
      </c>
      <c r="F5" s="36">
        <f>SUM(F3:F4)</f>
        <v>0</v>
      </c>
      <c r="G5" s="37">
        <f>SUM(G3:G4)</f>
        <v>0</v>
      </c>
      <c r="H5" s="37">
        <f>SUM(H3:H4)</f>
        <v>0</v>
      </c>
      <c r="I5" s="37"/>
      <c r="J5" s="37">
        <f>SUM(J3:J4)</f>
        <v>0</v>
      </c>
      <c r="K5" s="37">
        <v>650</v>
      </c>
      <c r="L5" s="37">
        <v>10</v>
      </c>
      <c r="M5" s="37">
        <f>K5*L5</f>
        <v>6500</v>
      </c>
      <c r="N5" s="37">
        <v>420</v>
      </c>
      <c r="O5" s="37">
        <v>15</v>
      </c>
      <c r="P5" s="37">
        <f>N5*O5</f>
        <v>6300</v>
      </c>
      <c r="Q5" s="37">
        <f>J5+M5+P5</f>
        <v>12800</v>
      </c>
    </row>
    <row r="6" ht="19.95" customHeight="1"/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20"/>
  <sheetViews>
    <sheetView zoomScale="81" zoomScaleNormal="81" topLeftCell="A6" workbookViewId="0">
      <selection activeCell="K16" sqref="K16"/>
    </sheetView>
  </sheetViews>
  <sheetFormatPr defaultColWidth="8.89090909090909" defaultRowHeight="14"/>
  <cols>
    <col min="1" max="1" width="6" style="24" customWidth="1"/>
    <col min="2" max="2" width="9.36363636363636" style="24" customWidth="1"/>
    <col min="3" max="3" width="7.62727272727273" style="24" customWidth="1"/>
    <col min="4" max="4" width="11.8909090909091" style="24" customWidth="1"/>
    <col min="5" max="6" width="12.3454545454545" style="24" customWidth="1"/>
    <col min="7" max="7" width="12.9" style="24" customWidth="1"/>
    <col min="8" max="8" width="11.2090909090909" style="24" customWidth="1"/>
    <col min="9" max="9" width="6.94545454545455" style="24" customWidth="1"/>
    <col min="10" max="10" width="8.07272727272727" style="24" customWidth="1"/>
    <col min="11" max="11" width="12.7909090909091" style="24" customWidth="1"/>
    <col min="12" max="12" width="8.89090909090909" style="24"/>
    <col min="13" max="13" width="12.7909090909091" style="24" customWidth="1"/>
    <col min="14" max="14" width="11.5545454545455" style="24" customWidth="1"/>
    <col min="15" max="16384" width="8.89090909090909" style="24"/>
  </cols>
  <sheetData>
    <row r="1" ht="25.5" spans="1:17">
      <c r="A1" s="25" t="s">
        <v>44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61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7" customHeight="1" spans="1:17">
      <c r="A3" s="27">
        <v>1</v>
      </c>
      <c r="B3" s="27" t="s">
        <v>44</v>
      </c>
      <c r="C3" s="28"/>
      <c r="D3" s="29"/>
      <c r="E3" s="27">
        <f t="shared" ref="E3:E11" si="0">ROUND(D3*0.95,2)</f>
        <v>0</v>
      </c>
      <c r="F3" s="30"/>
      <c r="G3" s="29">
        <f>ROUND(F3*1.53,2)</f>
        <v>0</v>
      </c>
      <c r="H3" s="29">
        <f t="shared" ref="H3:H11" si="1">ROUND(E3+G3,2)</f>
        <v>0</v>
      </c>
      <c r="I3" s="29">
        <v>20</v>
      </c>
      <c r="J3" s="29">
        <f t="shared" ref="J3:J11" si="2">ROUND(H3*I3,2)</f>
        <v>0</v>
      </c>
      <c r="K3" s="37"/>
      <c r="L3" s="37"/>
      <c r="M3" s="37"/>
      <c r="N3" s="37"/>
      <c r="O3" s="37"/>
      <c r="P3" s="37"/>
      <c r="Q3" s="37"/>
    </row>
    <row r="4" ht="27" customHeight="1" spans="1:17">
      <c r="A4" s="27">
        <v>2</v>
      </c>
      <c r="B4" s="27" t="s">
        <v>44</v>
      </c>
      <c r="C4" s="28"/>
      <c r="D4" s="29"/>
      <c r="E4" s="27">
        <f t="shared" si="0"/>
        <v>0</v>
      </c>
      <c r="F4" s="28"/>
      <c r="G4" s="29">
        <f>ROUND(F4*1.53,2)</f>
        <v>0</v>
      </c>
      <c r="H4" s="29">
        <f t="shared" si="1"/>
        <v>0</v>
      </c>
      <c r="I4" s="29">
        <v>20</v>
      </c>
      <c r="J4" s="29">
        <f t="shared" si="2"/>
        <v>0</v>
      </c>
      <c r="K4" s="37"/>
      <c r="L4" s="37"/>
      <c r="M4" s="37"/>
      <c r="N4" s="37"/>
      <c r="O4" s="37"/>
      <c r="P4" s="37"/>
      <c r="Q4" s="37"/>
    </row>
    <row r="5" ht="27" customHeight="1" spans="1:17">
      <c r="A5" s="27">
        <v>3</v>
      </c>
      <c r="B5" s="27" t="s">
        <v>44</v>
      </c>
      <c r="C5" s="28"/>
      <c r="D5" s="29"/>
      <c r="E5" s="27">
        <f t="shared" si="0"/>
        <v>0</v>
      </c>
      <c r="F5" s="28"/>
      <c r="G5" s="29">
        <f>ROUND(F5*1.53,2)</f>
        <v>0</v>
      </c>
      <c r="H5" s="29">
        <f t="shared" si="1"/>
        <v>0</v>
      </c>
      <c r="I5" s="29">
        <v>20</v>
      </c>
      <c r="J5" s="29">
        <f t="shared" si="2"/>
        <v>0</v>
      </c>
      <c r="K5" s="37"/>
      <c r="L5" s="37"/>
      <c r="M5" s="37"/>
      <c r="N5" s="37"/>
      <c r="O5" s="37"/>
      <c r="P5" s="37"/>
      <c r="Q5" s="37"/>
    </row>
    <row r="6" ht="27" customHeight="1" spans="1:17">
      <c r="A6" s="27">
        <v>4</v>
      </c>
      <c r="B6" s="27" t="s">
        <v>44</v>
      </c>
      <c r="C6" s="31"/>
      <c r="D6" s="32"/>
      <c r="E6" s="27">
        <f t="shared" si="0"/>
        <v>0</v>
      </c>
      <c r="F6" s="28"/>
      <c r="G6" s="29"/>
      <c r="H6" s="29">
        <f t="shared" si="1"/>
        <v>0</v>
      </c>
      <c r="I6" s="29">
        <v>20</v>
      </c>
      <c r="J6" s="29">
        <f t="shared" si="2"/>
        <v>0</v>
      </c>
      <c r="K6" s="37"/>
      <c r="L6" s="37"/>
      <c r="M6" s="37"/>
      <c r="N6" s="37"/>
      <c r="O6" s="37"/>
      <c r="P6" s="37"/>
      <c r="Q6" s="37"/>
    </row>
    <row r="7" ht="27" customHeight="1" spans="1:17">
      <c r="A7" s="27">
        <v>5</v>
      </c>
      <c r="B7" s="27" t="s">
        <v>44</v>
      </c>
      <c r="C7" s="31"/>
      <c r="D7" s="32"/>
      <c r="E7" s="27">
        <f t="shared" si="0"/>
        <v>0</v>
      </c>
      <c r="F7" s="28"/>
      <c r="G7" s="29"/>
      <c r="H7" s="29">
        <f t="shared" si="1"/>
        <v>0</v>
      </c>
      <c r="I7" s="29">
        <v>20</v>
      </c>
      <c r="J7" s="29">
        <f t="shared" si="2"/>
        <v>0</v>
      </c>
      <c r="K7" s="37"/>
      <c r="L7" s="37"/>
      <c r="M7" s="37"/>
      <c r="N7" s="37"/>
      <c r="O7" s="37"/>
      <c r="P7" s="37"/>
      <c r="Q7" s="37"/>
    </row>
    <row r="8" ht="27" customHeight="1" spans="1:17">
      <c r="A8" s="27">
        <v>6</v>
      </c>
      <c r="B8" s="27" t="s">
        <v>44</v>
      </c>
      <c r="C8" s="31"/>
      <c r="D8" s="32"/>
      <c r="E8" s="27">
        <f t="shared" si="0"/>
        <v>0</v>
      </c>
      <c r="F8" s="28"/>
      <c r="G8" s="29"/>
      <c r="H8" s="29">
        <f t="shared" si="1"/>
        <v>0</v>
      </c>
      <c r="I8" s="29">
        <v>20</v>
      </c>
      <c r="J8" s="29">
        <f t="shared" si="2"/>
        <v>0</v>
      </c>
      <c r="K8" s="37"/>
      <c r="L8" s="37"/>
      <c r="M8" s="37"/>
      <c r="N8" s="37"/>
      <c r="O8" s="37"/>
      <c r="P8" s="37"/>
      <c r="Q8" s="37"/>
    </row>
    <row r="9" ht="27" customHeight="1" spans="1:17">
      <c r="A9" s="27">
        <v>7</v>
      </c>
      <c r="B9" s="27" t="s">
        <v>44</v>
      </c>
      <c r="C9" s="31"/>
      <c r="D9" s="32"/>
      <c r="E9" s="27">
        <f t="shared" si="0"/>
        <v>0</v>
      </c>
      <c r="F9" s="28"/>
      <c r="G9" s="29"/>
      <c r="H9" s="29">
        <f t="shared" si="1"/>
        <v>0</v>
      </c>
      <c r="I9" s="29">
        <v>20</v>
      </c>
      <c r="J9" s="29">
        <f t="shared" si="2"/>
        <v>0</v>
      </c>
      <c r="K9" s="37"/>
      <c r="L9" s="37"/>
      <c r="M9" s="37"/>
      <c r="N9" s="37"/>
      <c r="O9" s="37"/>
      <c r="P9" s="37"/>
      <c r="Q9" s="37"/>
    </row>
    <row r="10" ht="27" customHeight="1" spans="1:17">
      <c r="A10" s="27">
        <v>8</v>
      </c>
      <c r="B10" s="27" t="s">
        <v>44</v>
      </c>
      <c r="C10" s="31"/>
      <c r="D10" s="32"/>
      <c r="E10" s="27">
        <f t="shared" si="0"/>
        <v>0</v>
      </c>
      <c r="F10" s="28"/>
      <c r="G10" s="29"/>
      <c r="H10" s="29">
        <f t="shared" si="1"/>
        <v>0</v>
      </c>
      <c r="I10" s="29">
        <v>20</v>
      </c>
      <c r="J10" s="29">
        <f t="shared" si="2"/>
        <v>0</v>
      </c>
      <c r="K10" s="37"/>
      <c r="L10" s="37"/>
      <c r="M10" s="37"/>
      <c r="N10" s="37"/>
      <c r="O10" s="37"/>
      <c r="P10" s="37"/>
      <c r="Q10" s="37"/>
    </row>
    <row r="11" ht="27" customHeight="1" spans="1:17">
      <c r="A11" s="27">
        <v>9</v>
      </c>
      <c r="B11" s="27" t="s">
        <v>44</v>
      </c>
      <c r="C11" s="32"/>
      <c r="D11" s="32"/>
      <c r="E11" s="27">
        <f t="shared" si="0"/>
        <v>0</v>
      </c>
      <c r="F11" s="30"/>
      <c r="G11" s="29">
        <f>ROUND(F11*1.53,2)</f>
        <v>0</v>
      </c>
      <c r="H11" s="29">
        <f t="shared" si="1"/>
        <v>0</v>
      </c>
      <c r="I11" s="29">
        <v>20</v>
      </c>
      <c r="J11" s="29">
        <f t="shared" si="2"/>
        <v>0</v>
      </c>
      <c r="K11" s="37"/>
      <c r="L11" s="37"/>
      <c r="M11" s="37"/>
      <c r="N11" s="37"/>
      <c r="O11" s="37"/>
      <c r="P11" s="37"/>
      <c r="Q11" s="37"/>
    </row>
    <row r="12" ht="27" customHeight="1" spans="1:17">
      <c r="A12" s="33" t="s">
        <v>17</v>
      </c>
      <c r="B12" s="34"/>
      <c r="C12" s="35"/>
      <c r="D12" s="36">
        <f>SUM(D3:D11)</f>
        <v>0</v>
      </c>
      <c r="E12" s="36">
        <f>SUM(E3:E11)</f>
        <v>0</v>
      </c>
      <c r="F12" s="36">
        <f>SUM(F3:F11)</f>
        <v>0</v>
      </c>
      <c r="G12" s="37">
        <f>SUM(G3:G11)</f>
        <v>0</v>
      </c>
      <c r="H12" s="37">
        <f>SUM(H3:H11)</f>
        <v>0</v>
      </c>
      <c r="I12" s="37"/>
      <c r="J12" s="37">
        <f>SUM(J3:J11)</f>
        <v>0</v>
      </c>
      <c r="K12" s="37">
        <v>460</v>
      </c>
      <c r="L12" s="37">
        <v>10</v>
      </c>
      <c r="M12" s="37">
        <f>K12*L12</f>
        <v>4600</v>
      </c>
      <c r="N12" s="37">
        <v>380</v>
      </c>
      <c r="O12" s="37">
        <v>15</v>
      </c>
      <c r="P12" s="37">
        <f>N12*O12</f>
        <v>5700</v>
      </c>
      <c r="Q12" s="37">
        <f>J12+M12+P12</f>
        <v>10300</v>
      </c>
    </row>
    <row r="13" ht="19.95" customHeight="1"/>
    <row r="14" ht="19.95" customHeight="1"/>
    <row r="15" ht="19.95" customHeight="1"/>
    <row r="16" ht="19.95" customHeight="1"/>
    <row r="17" ht="19.95" customHeight="1"/>
    <row r="18" ht="19.95" customHeight="1"/>
    <row r="19" ht="19.95" customHeight="1"/>
    <row r="20" ht="19.95" customHeight="1"/>
  </sheetData>
  <mergeCells count="2">
    <mergeCell ref="A1:Q1"/>
    <mergeCell ref="A12:B12"/>
  </mergeCells>
  <pageMargins left="0.7" right="0.7" top="0.75" bottom="0.75" header="0.3" footer="0.3"/>
  <pageSetup paperSize="9" scale="75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270"/>
  <sheetViews>
    <sheetView workbookViewId="0">
      <selection activeCell="N158" sqref="N158"/>
    </sheetView>
  </sheetViews>
  <sheetFormatPr defaultColWidth="9" defaultRowHeight="14" outlineLevelCol="7"/>
  <cols>
    <col min="2" max="3" width="11.4454545454545" customWidth="1"/>
    <col min="4" max="5" width="12.4454545454545" customWidth="1"/>
    <col min="6" max="7" width="15.1090909090909" customWidth="1"/>
    <col min="8" max="8" width="12.4454545454545" customWidth="1"/>
  </cols>
  <sheetData>
    <row r="1" ht="25.5" spans="1:8">
      <c r="A1" s="2" t="s">
        <v>45</v>
      </c>
      <c r="B1" s="3"/>
      <c r="C1" s="3"/>
      <c r="D1" s="3"/>
      <c r="E1" s="3"/>
      <c r="F1" s="3"/>
      <c r="G1" s="3"/>
      <c r="H1" s="3"/>
    </row>
    <row r="2" ht="30" spans="1:8">
      <c r="A2" s="4" t="s">
        <v>1</v>
      </c>
      <c r="B2" s="4" t="s">
        <v>2</v>
      </c>
      <c r="C2" s="4" t="s">
        <v>46</v>
      </c>
      <c r="D2" s="4" t="s">
        <v>47</v>
      </c>
      <c r="E2" s="4" t="s">
        <v>48</v>
      </c>
      <c r="F2" s="4" t="s">
        <v>49</v>
      </c>
      <c r="G2" s="4" t="s">
        <v>50</v>
      </c>
      <c r="H2" s="5" t="s">
        <v>51</v>
      </c>
    </row>
    <row r="3" ht="15" hidden="1" spans="1:8">
      <c r="A3" s="4">
        <v>1</v>
      </c>
      <c r="B3" s="5" t="s">
        <v>52</v>
      </c>
      <c r="C3" s="5" t="s">
        <v>53</v>
      </c>
      <c r="D3" s="5">
        <v>120</v>
      </c>
      <c r="E3" s="5">
        <v>100</v>
      </c>
      <c r="F3" s="4"/>
      <c r="G3" s="4" t="s">
        <v>54</v>
      </c>
      <c r="H3" s="5"/>
    </row>
    <row r="4" ht="15" hidden="1" spans="1:8">
      <c r="A4" s="4">
        <v>2</v>
      </c>
      <c r="B4" s="5" t="s">
        <v>52</v>
      </c>
      <c r="C4" s="5" t="s">
        <v>55</v>
      </c>
      <c r="D4" s="5">
        <v>70</v>
      </c>
      <c r="E4" s="5">
        <v>50</v>
      </c>
      <c r="F4" s="4"/>
      <c r="G4" s="4" t="s">
        <v>54</v>
      </c>
      <c r="H4" s="5"/>
    </row>
    <row r="5" ht="15" hidden="1" spans="1:8">
      <c r="A5" s="4">
        <v>3</v>
      </c>
      <c r="B5" s="5" t="s">
        <v>52</v>
      </c>
      <c r="C5" s="5" t="s">
        <v>56</v>
      </c>
      <c r="D5" s="5">
        <v>70</v>
      </c>
      <c r="E5" s="5">
        <v>60</v>
      </c>
      <c r="F5" s="4"/>
      <c r="G5" s="4" t="s">
        <v>54</v>
      </c>
      <c r="H5" s="5"/>
    </row>
    <row r="6" ht="15" hidden="1" spans="1:8">
      <c r="A6" s="4">
        <v>4</v>
      </c>
      <c r="B6" s="5" t="s">
        <v>52</v>
      </c>
      <c r="C6" s="5" t="s">
        <v>57</v>
      </c>
      <c r="D6" s="5">
        <v>55</v>
      </c>
      <c r="E6" s="5">
        <v>50</v>
      </c>
      <c r="F6" s="4"/>
      <c r="G6" s="4" t="s">
        <v>54</v>
      </c>
      <c r="H6" s="5"/>
    </row>
    <row r="7" ht="15" hidden="1" spans="1:8">
      <c r="A7" s="4">
        <v>5</v>
      </c>
      <c r="B7" s="5" t="s">
        <v>52</v>
      </c>
      <c r="C7" s="5" t="s">
        <v>58</v>
      </c>
      <c r="D7" s="5">
        <v>56</v>
      </c>
      <c r="E7" s="5">
        <v>50</v>
      </c>
      <c r="F7" s="4"/>
      <c r="G7" s="4" t="s">
        <v>54</v>
      </c>
      <c r="H7" s="5"/>
    </row>
    <row r="8" ht="15" hidden="1" spans="1:8">
      <c r="A8" s="4">
        <v>6</v>
      </c>
      <c r="B8" s="5" t="s">
        <v>52</v>
      </c>
      <c r="C8" s="5" t="s">
        <v>59</v>
      </c>
      <c r="D8" s="5">
        <v>70</v>
      </c>
      <c r="E8" s="5">
        <v>60</v>
      </c>
      <c r="F8" s="4"/>
      <c r="G8" s="4" t="s">
        <v>54</v>
      </c>
      <c r="H8" s="5"/>
    </row>
    <row r="9" ht="15" hidden="1" spans="1:8">
      <c r="A9" s="4">
        <v>7</v>
      </c>
      <c r="B9" s="5" t="s">
        <v>52</v>
      </c>
      <c r="C9" s="5" t="s">
        <v>60</v>
      </c>
      <c r="D9" s="5">
        <v>50</v>
      </c>
      <c r="E9" s="5">
        <v>40</v>
      </c>
      <c r="F9" s="4"/>
      <c r="G9" s="4" t="s">
        <v>54</v>
      </c>
      <c r="H9" s="5"/>
    </row>
    <row r="10" ht="15" hidden="1" spans="1:8">
      <c r="A10" s="4">
        <v>8</v>
      </c>
      <c r="B10" s="5" t="s">
        <v>52</v>
      </c>
      <c r="C10" s="5" t="s">
        <v>61</v>
      </c>
      <c r="D10" s="5">
        <v>160</v>
      </c>
      <c r="E10" s="5">
        <v>150</v>
      </c>
      <c r="F10" s="4"/>
      <c r="G10" s="4" t="s">
        <v>54</v>
      </c>
      <c r="H10" s="5"/>
    </row>
    <row r="11" ht="15" hidden="1" spans="1:8">
      <c r="A11" s="4">
        <v>9</v>
      </c>
      <c r="B11" s="6" t="s">
        <v>52</v>
      </c>
      <c r="C11" s="6" t="s">
        <v>62</v>
      </c>
      <c r="D11" s="7">
        <v>45</v>
      </c>
      <c r="E11" s="6">
        <v>45</v>
      </c>
      <c r="F11" s="4"/>
      <c r="G11" s="4" t="s">
        <v>54</v>
      </c>
      <c r="H11" s="5"/>
    </row>
    <row r="12" ht="15" hidden="1" spans="1:8">
      <c r="A12" s="4">
        <v>10</v>
      </c>
      <c r="B12" s="6" t="s">
        <v>52</v>
      </c>
      <c r="C12" s="6" t="s">
        <v>63</v>
      </c>
      <c r="D12" s="7">
        <v>120</v>
      </c>
      <c r="E12" s="6">
        <v>110</v>
      </c>
      <c r="F12" s="4"/>
      <c r="G12" s="4" t="s">
        <v>54</v>
      </c>
      <c r="H12" s="5"/>
    </row>
    <row r="13" ht="15" hidden="1" spans="1:8">
      <c r="A13" s="4">
        <v>11</v>
      </c>
      <c r="B13" s="6" t="s">
        <v>52</v>
      </c>
      <c r="C13" s="6" t="s">
        <v>64</v>
      </c>
      <c r="D13" s="7">
        <v>110</v>
      </c>
      <c r="E13" s="6">
        <v>100</v>
      </c>
      <c r="F13" s="4"/>
      <c r="G13" s="4" t="s">
        <v>54</v>
      </c>
      <c r="H13" s="5"/>
    </row>
    <row r="14" ht="15" hidden="1" spans="1:8">
      <c r="A14" s="4">
        <v>12</v>
      </c>
      <c r="B14" s="8" t="s">
        <v>36</v>
      </c>
      <c r="C14" s="8" t="s">
        <v>65</v>
      </c>
      <c r="D14" s="8">
        <v>60</v>
      </c>
      <c r="E14" s="9">
        <v>60</v>
      </c>
      <c r="F14" s="4"/>
      <c r="G14" s="4" t="s">
        <v>66</v>
      </c>
      <c r="H14" s="5"/>
    </row>
    <row r="15" ht="15" hidden="1" spans="1:8">
      <c r="A15" s="4">
        <v>13</v>
      </c>
      <c r="B15" s="8" t="s">
        <v>36</v>
      </c>
      <c r="C15" s="8" t="s">
        <v>67</v>
      </c>
      <c r="D15" s="8">
        <v>54</v>
      </c>
      <c r="E15" s="8">
        <v>54</v>
      </c>
      <c r="F15" s="4"/>
      <c r="G15" s="4" t="s">
        <v>66</v>
      </c>
      <c r="H15" s="5"/>
    </row>
    <row r="16" ht="15" hidden="1" spans="1:8">
      <c r="A16" s="4">
        <v>14</v>
      </c>
      <c r="B16" s="8" t="s">
        <v>36</v>
      </c>
      <c r="C16" s="8" t="s">
        <v>68</v>
      </c>
      <c r="D16" s="8">
        <v>258.56</v>
      </c>
      <c r="E16" s="8">
        <v>246</v>
      </c>
      <c r="F16" s="4"/>
      <c r="G16" s="4" t="s">
        <v>66</v>
      </c>
      <c r="H16" s="5"/>
    </row>
    <row r="17" ht="15" hidden="1" spans="1:8">
      <c r="A17" s="4">
        <v>15</v>
      </c>
      <c r="B17" s="8" t="s">
        <v>36</v>
      </c>
      <c r="C17" s="8" t="s">
        <v>69</v>
      </c>
      <c r="D17" s="8">
        <v>99</v>
      </c>
      <c r="E17" s="8">
        <v>84</v>
      </c>
      <c r="F17" s="4"/>
      <c r="G17" s="4" t="s">
        <v>66</v>
      </c>
      <c r="H17" s="5"/>
    </row>
    <row r="18" ht="15" hidden="1" spans="1:8">
      <c r="A18" s="4">
        <v>16</v>
      </c>
      <c r="B18" s="8" t="s">
        <v>36</v>
      </c>
      <c r="C18" s="8" t="s">
        <v>70</v>
      </c>
      <c r="D18" s="8">
        <v>231</v>
      </c>
      <c r="E18" s="8">
        <v>201</v>
      </c>
      <c r="F18" s="4"/>
      <c r="G18" s="4" t="s">
        <v>66</v>
      </c>
      <c r="H18" s="5"/>
    </row>
    <row r="19" ht="15" hidden="1" spans="1:8">
      <c r="A19" s="4">
        <v>17</v>
      </c>
      <c r="B19" s="8" t="s">
        <v>36</v>
      </c>
      <c r="C19" s="8" t="s">
        <v>71</v>
      </c>
      <c r="D19" s="8">
        <v>281</v>
      </c>
      <c r="E19" s="8">
        <v>248</v>
      </c>
      <c r="F19" s="4"/>
      <c r="G19" s="4" t="s">
        <v>66</v>
      </c>
      <c r="H19" s="5"/>
    </row>
    <row r="20" ht="15" hidden="1" spans="1:8">
      <c r="A20" s="4">
        <v>18</v>
      </c>
      <c r="B20" s="8" t="s">
        <v>36</v>
      </c>
      <c r="C20" s="8" t="s">
        <v>72</v>
      </c>
      <c r="D20" s="8">
        <v>63.7</v>
      </c>
      <c r="E20" s="8">
        <v>63.7</v>
      </c>
      <c r="F20" s="4"/>
      <c r="G20" s="4" t="s">
        <v>66</v>
      </c>
      <c r="H20" s="5"/>
    </row>
    <row r="21" ht="15" hidden="1" spans="1:8">
      <c r="A21" s="4">
        <v>19</v>
      </c>
      <c r="B21" s="8" t="s">
        <v>36</v>
      </c>
      <c r="C21" s="8" t="s">
        <v>73</v>
      </c>
      <c r="D21" s="8">
        <v>118.4</v>
      </c>
      <c r="E21" s="8">
        <v>118.4</v>
      </c>
      <c r="F21" s="4"/>
      <c r="G21" s="4" t="s">
        <v>66</v>
      </c>
      <c r="H21" s="5"/>
    </row>
    <row r="22" ht="15" hidden="1" spans="1:8">
      <c r="A22" s="4">
        <v>20</v>
      </c>
      <c r="B22" s="8" t="s">
        <v>36</v>
      </c>
      <c r="C22" s="8" t="s">
        <v>74</v>
      </c>
      <c r="D22" s="8">
        <v>63</v>
      </c>
      <c r="E22" s="8">
        <v>63</v>
      </c>
      <c r="F22" s="4"/>
      <c r="G22" s="4" t="s">
        <v>66</v>
      </c>
      <c r="H22" s="5"/>
    </row>
    <row r="23" ht="15" hidden="1" spans="1:8">
      <c r="A23" s="4">
        <v>21</v>
      </c>
      <c r="B23" s="8" t="s">
        <v>36</v>
      </c>
      <c r="C23" s="8" t="s">
        <v>75</v>
      </c>
      <c r="D23" s="8">
        <v>231</v>
      </c>
      <c r="E23" s="8">
        <v>201</v>
      </c>
      <c r="F23" s="4"/>
      <c r="G23" s="4" t="s">
        <v>66</v>
      </c>
      <c r="H23" s="5"/>
    </row>
    <row r="24" ht="15" hidden="1" spans="1:8">
      <c r="A24" s="4">
        <v>22</v>
      </c>
      <c r="B24" s="8" t="s">
        <v>36</v>
      </c>
      <c r="C24" s="8" t="s">
        <v>76</v>
      </c>
      <c r="D24" s="8">
        <v>66</v>
      </c>
      <c r="E24" s="8">
        <v>66</v>
      </c>
      <c r="F24" s="4"/>
      <c r="G24" s="4" t="s">
        <v>66</v>
      </c>
      <c r="H24" s="5"/>
    </row>
    <row r="25" ht="15" hidden="1" spans="1:8">
      <c r="A25" s="4">
        <v>23</v>
      </c>
      <c r="B25" s="8" t="s">
        <v>36</v>
      </c>
      <c r="C25" s="8" t="s">
        <v>77</v>
      </c>
      <c r="D25" s="8">
        <v>120</v>
      </c>
      <c r="E25" s="8">
        <v>108</v>
      </c>
      <c r="F25" s="4"/>
      <c r="G25" s="4" t="s">
        <v>66</v>
      </c>
      <c r="H25" s="5"/>
    </row>
    <row r="26" ht="15" hidden="1" spans="1:8">
      <c r="A26" s="4">
        <v>24</v>
      </c>
      <c r="B26" s="8" t="s">
        <v>36</v>
      </c>
      <c r="C26" s="8" t="s">
        <v>78</v>
      </c>
      <c r="D26" s="8">
        <v>128.7</v>
      </c>
      <c r="E26" s="8">
        <v>121.3</v>
      </c>
      <c r="F26" s="4"/>
      <c r="G26" s="4" t="s">
        <v>66</v>
      </c>
      <c r="H26" s="5"/>
    </row>
    <row r="27" ht="15" hidden="1" spans="1:8">
      <c r="A27" s="4">
        <v>25</v>
      </c>
      <c r="B27" s="8" t="s">
        <v>36</v>
      </c>
      <c r="C27" s="8" t="s">
        <v>79</v>
      </c>
      <c r="D27" s="8">
        <v>108</v>
      </c>
      <c r="E27" s="8">
        <v>95</v>
      </c>
      <c r="F27" s="4"/>
      <c r="G27" s="4" t="s">
        <v>66</v>
      </c>
      <c r="H27" s="5"/>
    </row>
    <row r="28" ht="15" hidden="1" spans="1:8">
      <c r="A28" s="4">
        <v>26</v>
      </c>
      <c r="B28" s="7" t="s">
        <v>36</v>
      </c>
      <c r="C28" s="7" t="s">
        <v>80</v>
      </c>
      <c r="D28" s="7">
        <v>101</v>
      </c>
      <c r="E28" s="7">
        <v>88</v>
      </c>
      <c r="F28" s="4"/>
      <c r="G28" s="4" t="s">
        <v>66</v>
      </c>
      <c r="H28" s="5"/>
    </row>
    <row r="29" ht="15" hidden="1" spans="1:8">
      <c r="A29" s="4">
        <v>27</v>
      </c>
      <c r="B29" s="7" t="s">
        <v>36</v>
      </c>
      <c r="C29" s="7" t="s">
        <v>81</v>
      </c>
      <c r="D29" s="7">
        <v>108</v>
      </c>
      <c r="E29" s="7">
        <v>82</v>
      </c>
      <c r="F29" s="4"/>
      <c r="G29" s="4" t="s">
        <v>66</v>
      </c>
      <c r="H29" s="5"/>
    </row>
    <row r="30" ht="15" hidden="1" spans="1:8">
      <c r="A30" s="4">
        <v>28</v>
      </c>
      <c r="B30" s="7" t="s">
        <v>36</v>
      </c>
      <c r="C30" s="7" t="s">
        <v>82</v>
      </c>
      <c r="D30" s="7">
        <v>118</v>
      </c>
      <c r="E30" s="7">
        <v>102</v>
      </c>
      <c r="F30" s="4"/>
      <c r="G30" s="4" t="s">
        <v>66</v>
      </c>
      <c r="H30" s="5"/>
    </row>
    <row r="31" ht="15" hidden="1" spans="1:8">
      <c r="A31" s="4">
        <v>29</v>
      </c>
      <c r="B31" s="7" t="s">
        <v>36</v>
      </c>
      <c r="C31" s="7" t="s">
        <v>83</v>
      </c>
      <c r="D31" s="7">
        <v>110</v>
      </c>
      <c r="E31" s="7">
        <v>90</v>
      </c>
      <c r="F31" s="4"/>
      <c r="G31" s="4" t="s">
        <v>66</v>
      </c>
      <c r="H31" s="5"/>
    </row>
    <row r="32" ht="15" hidden="1" spans="1:8">
      <c r="A32" s="4">
        <v>30</v>
      </c>
      <c r="B32" s="7" t="s">
        <v>36</v>
      </c>
      <c r="C32" s="7" t="s">
        <v>84</v>
      </c>
      <c r="D32" s="7">
        <v>336</v>
      </c>
      <c r="E32" s="7">
        <v>217</v>
      </c>
      <c r="F32" s="4"/>
      <c r="G32" s="4" t="s">
        <v>66</v>
      </c>
      <c r="H32" s="5"/>
    </row>
    <row r="33" ht="15" hidden="1" spans="1:8">
      <c r="A33" s="4">
        <v>31</v>
      </c>
      <c r="B33" s="5" t="s">
        <v>85</v>
      </c>
      <c r="C33" s="5" t="s">
        <v>86</v>
      </c>
      <c r="D33" s="5">
        <v>486</v>
      </c>
      <c r="E33" s="5">
        <v>126</v>
      </c>
      <c r="F33" s="4"/>
      <c r="G33" s="4" t="s">
        <v>54</v>
      </c>
      <c r="H33" s="5"/>
    </row>
    <row r="34" ht="15" hidden="1" spans="1:8">
      <c r="A34" s="4">
        <v>32</v>
      </c>
      <c r="B34" s="5" t="s">
        <v>85</v>
      </c>
      <c r="C34" s="5" t="s">
        <v>87</v>
      </c>
      <c r="D34" s="5">
        <v>161.5</v>
      </c>
      <c r="E34" s="5">
        <v>155.5</v>
      </c>
      <c r="F34" s="4"/>
      <c r="G34" s="4" t="s">
        <v>54</v>
      </c>
      <c r="H34" s="5"/>
    </row>
    <row r="35" ht="15" hidden="1" spans="1:8">
      <c r="A35" s="4">
        <v>33</v>
      </c>
      <c r="B35" s="5" t="s">
        <v>85</v>
      </c>
      <c r="C35" s="5" t="s">
        <v>88</v>
      </c>
      <c r="D35" s="5">
        <v>246.5</v>
      </c>
      <c r="E35" s="5">
        <v>218.5</v>
      </c>
      <c r="F35" s="4"/>
      <c r="G35" s="4" t="s">
        <v>54</v>
      </c>
      <c r="H35" s="5"/>
    </row>
    <row r="36" ht="15" hidden="1" spans="1:8">
      <c r="A36" s="4">
        <v>34</v>
      </c>
      <c r="B36" s="5" t="s">
        <v>85</v>
      </c>
      <c r="C36" s="5" t="s">
        <v>89</v>
      </c>
      <c r="D36" s="5">
        <v>104</v>
      </c>
      <c r="E36" s="5">
        <v>104</v>
      </c>
      <c r="F36" s="4"/>
      <c r="G36" s="4" t="s">
        <v>54</v>
      </c>
      <c r="H36" s="5"/>
    </row>
    <row r="37" ht="15" hidden="1" spans="1:8">
      <c r="A37" s="4">
        <v>35</v>
      </c>
      <c r="B37" s="5" t="s">
        <v>85</v>
      </c>
      <c r="C37" s="5" t="s">
        <v>90</v>
      </c>
      <c r="D37" s="5">
        <v>28</v>
      </c>
      <c r="E37" s="5">
        <v>28</v>
      </c>
      <c r="F37" s="4"/>
      <c r="G37" s="4" t="s">
        <v>54</v>
      </c>
      <c r="H37" s="5"/>
    </row>
    <row r="38" ht="15" hidden="1" spans="1:8">
      <c r="A38" s="4">
        <v>36</v>
      </c>
      <c r="B38" s="5" t="s">
        <v>85</v>
      </c>
      <c r="C38" s="5" t="s">
        <v>91</v>
      </c>
      <c r="D38" s="5">
        <v>36</v>
      </c>
      <c r="E38" s="5">
        <v>36</v>
      </c>
      <c r="F38" s="4"/>
      <c r="G38" s="4" t="s">
        <v>54</v>
      </c>
      <c r="H38" s="5"/>
    </row>
    <row r="39" ht="15" hidden="1" spans="1:8">
      <c r="A39" s="4">
        <v>37</v>
      </c>
      <c r="B39" s="5" t="s">
        <v>85</v>
      </c>
      <c r="C39" s="5" t="s">
        <v>92</v>
      </c>
      <c r="D39" s="5">
        <v>50</v>
      </c>
      <c r="E39" s="5">
        <v>50</v>
      </c>
      <c r="F39" s="4"/>
      <c r="G39" s="4" t="s">
        <v>54</v>
      </c>
      <c r="H39" s="5"/>
    </row>
    <row r="40" ht="15" hidden="1" spans="1:8">
      <c r="A40" s="4">
        <v>38</v>
      </c>
      <c r="B40" s="5" t="s">
        <v>85</v>
      </c>
      <c r="C40" s="5" t="s">
        <v>93</v>
      </c>
      <c r="D40" s="5">
        <v>6</v>
      </c>
      <c r="E40" s="5">
        <v>6</v>
      </c>
      <c r="F40" s="4"/>
      <c r="G40" s="4" t="s">
        <v>54</v>
      </c>
      <c r="H40" s="5"/>
    </row>
    <row r="41" ht="15" hidden="1" spans="1:8">
      <c r="A41" s="4">
        <v>39</v>
      </c>
      <c r="B41" s="5" t="s">
        <v>85</v>
      </c>
      <c r="C41" s="5" t="s">
        <v>94</v>
      </c>
      <c r="D41" s="5">
        <v>56</v>
      </c>
      <c r="E41" s="5">
        <v>56</v>
      </c>
      <c r="F41" s="4"/>
      <c r="G41" s="4" t="s">
        <v>54</v>
      </c>
      <c r="H41" s="5"/>
    </row>
    <row r="42" ht="15" hidden="1" spans="1:8">
      <c r="A42" s="4">
        <v>40</v>
      </c>
      <c r="B42" s="5" t="s">
        <v>85</v>
      </c>
      <c r="C42" s="5" t="s">
        <v>95</v>
      </c>
      <c r="D42" s="5">
        <v>56</v>
      </c>
      <c r="E42" s="5">
        <v>56</v>
      </c>
      <c r="F42" s="4"/>
      <c r="G42" s="4" t="s">
        <v>54</v>
      </c>
      <c r="H42" s="5"/>
    </row>
    <row r="43" ht="15" hidden="1" spans="1:8">
      <c r="A43" s="4">
        <v>41</v>
      </c>
      <c r="B43" s="5" t="s">
        <v>85</v>
      </c>
      <c r="C43" s="5" t="s">
        <v>96</v>
      </c>
      <c r="D43" s="5">
        <v>15</v>
      </c>
      <c r="E43" s="5">
        <v>15</v>
      </c>
      <c r="F43" s="4"/>
      <c r="G43" s="4" t="s">
        <v>54</v>
      </c>
      <c r="H43" s="5"/>
    </row>
    <row r="44" ht="15" hidden="1" spans="1:8">
      <c r="A44" s="4">
        <v>42</v>
      </c>
      <c r="B44" s="5" t="s">
        <v>85</v>
      </c>
      <c r="C44" s="5" t="s">
        <v>97</v>
      </c>
      <c r="D44" s="5">
        <v>30</v>
      </c>
      <c r="E44" s="5">
        <v>30</v>
      </c>
      <c r="F44" s="4"/>
      <c r="G44" s="4" t="s">
        <v>54</v>
      </c>
      <c r="H44" s="5"/>
    </row>
    <row r="45" ht="15" hidden="1" spans="1:8">
      <c r="A45" s="4">
        <v>43</v>
      </c>
      <c r="B45" s="5" t="s">
        <v>85</v>
      </c>
      <c r="C45" s="5" t="s">
        <v>98</v>
      </c>
      <c r="D45" s="5">
        <v>65</v>
      </c>
      <c r="E45" s="5">
        <v>65</v>
      </c>
      <c r="F45" s="4"/>
      <c r="G45" s="4" t="s">
        <v>54</v>
      </c>
      <c r="H45" s="5"/>
    </row>
    <row r="46" ht="15" hidden="1" spans="1:8">
      <c r="A46" s="4">
        <v>44</v>
      </c>
      <c r="B46" s="6" t="s">
        <v>85</v>
      </c>
      <c r="C46" s="6" t="s">
        <v>99</v>
      </c>
      <c r="D46" s="6">
        <v>110.5</v>
      </c>
      <c r="E46" s="6">
        <v>105</v>
      </c>
      <c r="F46" s="4"/>
      <c r="G46" s="4" t="s">
        <v>54</v>
      </c>
      <c r="H46" s="5"/>
    </row>
    <row r="47" ht="15" hidden="1" spans="1:8">
      <c r="A47" s="4">
        <v>45</v>
      </c>
      <c r="B47" s="5" t="s">
        <v>85</v>
      </c>
      <c r="C47" s="5" t="s">
        <v>100</v>
      </c>
      <c r="D47" s="5">
        <v>91</v>
      </c>
      <c r="E47" s="5">
        <v>85</v>
      </c>
      <c r="F47" s="4"/>
      <c r="G47" s="4" t="s">
        <v>54</v>
      </c>
      <c r="H47" s="5"/>
    </row>
    <row r="48" ht="15" hidden="1" spans="1:8">
      <c r="A48" s="4">
        <v>46</v>
      </c>
      <c r="B48" s="5" t="s">
        <v>85</v>
      </c>
      <c r="C48" s="5" t="s">
        <v>101</v>
      </c>
      <c r="D48" s="5">
        <v>75</v>
      </c>
      <c r="E48" s="5">
        <v>70</v>
      </c>
      <c r="F48" s="4"/>
      <c r="G48" s="4" t="s">
        <v>54</v>
      </c>
      <c r="H48" s="5"/>
    </row>
    <row r="49" ht="15" hidden="1" spans="1:8">
      <c r="A49" s="4">
        <v>47</v>
      </c>
      <c r="B49" s="5" t="s">
        <v>102</v>
      </c>
      <c r="C49" s="5" t="s">
        <v>103</v>
      </c>
      <c r="D49" s="5">
        <v>45</v>
      </c>
      <c r="E49" s="5">
        <v>45</v>
      </c>
      <c r="F49" s="4"/>
      <c r="G49" s="4" t="s">
        <v>54</v>
      </c>
      <c r="H49" s="5"/>
    </row>
    <row r="50" ht="15" hidden="1" spans="1:8">
      <c r="A50" s="4">
        <v>48</v>
      </c>
      <c r="B50" s="5" t="s">
        <v>102</v>
      </c>
      <c r="C50" s="5" t="s">
        <v>104</v>
      </c>
      <c r="D50" s="5">
        <v>84</v>
      </c>
      <c r="E50" s="5">
        <v>84</v>
      </c>
      <c r="F50" s="4"/>
      <c r="G50" s="4" t="s">
        <v>54</v>
      </c>
      <c r="H50" s="5"/>
    </row>
    <row r="51" ht="15" hidden="1" spans="1:8">
      <c r="A51" s="4">
        <v>49</v>
      </c>
      <c r="B51" s="5" t="s">
        <v>102</v>
      </c>
      <c r="C51" s="5" t="s">
        <v>105</v>
      </c>
      <c r="D51" s="5">
        <v>118</v>
      </c>
      <c r="E51" s="5">
        <v>100</v>
      </c>
      <c r="F51" s="4"/>
      <c r="G51" s="4" t="s">
        <v>54</v>
      </c>
      <c r="H51" s="5"/>
    </row>
    <row r="52" ht="15" hidden="1" spans="1:8">
      <c r="A52" s="4">
        <v>50</v>
      </c>
      <c r="B52" s="5" t="s">
        <v>102</v>
      </c>
      <c r="C52" s="5" t="s">
        <v>106</v>
      </c>
      <c r="D52" s="5">
        <v>60</v>
      </c>
      <c r="E52" s="5">
        <v>60</v>
      </c>
      <c r="F52" s="4"/>
      <c r="G52" s="4" t="s">
        <v>54</v>
      </c>
      <c r="H52" s="5"/>
    </row>
    <row r="53" ht="15" hidden="1" spans="1:8">
      <c r="A53" s="4">
        <v>51</v>
      </c>
      <c r="B53" s="5" t="s">
        <v>102</v>
      </c>
      <c r="C53" s="5" t="s">
        <v>107</v>
      </c>
      <c r="D53" s="5">
        <v>40</v>
      </c>
      <c r="E53" s="5">
        <v>40</v>
      </c>
      <c r="F53" s="4"/>
      <c r="G53" s="4" t="s">
        <v>54</v>
      </c>
      <c r="H53" s="5"/>
    </row>
    <row r="54" ht="15" hidden="1" spans="1:8">
      <c r="A54" s="4">
        <v>52</v>
      </c>
      <c r="B54" s="6" t="s">
        <v>102</v>
      </c>
      <c r="C54" s="6" t="s">
        <v>108</v>
      </c>
      <c r="D54" s="6">
        <v>81</v>
      </c>
      <c r="E54" s="6">
        <v>81</v>
      </c>
      <c r="F54" s="4"/>
      <c r="G54" s="4" t="s">
        <v>54</v>
      </c>
      <c r="H54" s="5"/>
    </row>
    <row r="55" ht="15" hidden="1" spans="1:8">
      <c r="A55" s="4">
        <v>53</v>
      </c>
      <c r="B55" s="5" t="s">
        <v>34</v>
      </c>
      <c r="C55" s="5" t="s">
        <v>109</v>
      </c>
      <c r="D55" s="5">
        <v>110</v>
      </c>
      <c r="E55" s="5">
        <v>68</v>
      </c>
      <c r="F55" s="4"/>
      <c r="G55" s="4" t="s">
        <v>66</v>
      </c>
      <c r="H55" s="5"/>
    </row>
    <row r="56" ht="15" hidden="1" spans="1:8">
      <c r="A56" s="4">
        <v>54</v>
      </c>
      <c r="B56" s="5" t="s">
        <v>34</v>
      </c>
      <c r="C56" s="5" t="s">
        <v>110</v>
      </c>
      <c r="D56" s="5">
        <v>74</v>
      </c>
      <c r="E56" s="5">
        <v>74</v>
      </c>
      <c r="F56" s="4"/>
      <c r="G56" s="4" t="s">
        <v>66</v>
      </c>
      <c r="H56" s="5"/>
    </row>
    <row r="57" ht="15" hidden="1" spans="1:8">
      <c r="A57" s="4">
        <v>55</v>
      </c>
      <c r="B57" s="5" t="s">
        <v>34</v>
      </c>
      <c r="C57" s="5" t="s">
        <v>111</v>
      </c>
      <c r="D57" s="5">
        <v>30</v>
      </c>
      <c r="E57" s="5">
        <v>30</v>
      </c>
      <c r="F57" s="4"/>
      <c r="G57" s="4" t="s">
        <v>66</v>
      </c>
      <c r="H57" s="5"/>
    </row>
    <row r="58" ht="15" hidden="1" spans="1:8">
      <c r="A58" s="4">
        <v>56</v>
      </c>
      <c r="B58" s="5" t="s">
        <v>34</v>
      </c>
      <c r="C58" s="5" t="s">
        <v>112</v>
      </c>
      <c r="D58" s="5">
        <v>30</v>
      </c>
      <c r="E58" s="5">
        <v>30</v>
      </c>
      <c r="F58" s="4"/>
      <c r="G58" s="4" t="s">
        <v>66</v>
      </c>
      <c r="H58" s="5"/>
    </row>
    <row r="59" ht="15" hidden="1" spans="1:8">
      <c r="A59" s="4">
        <v>57</v>
      </c>
      <c r="B59" s="5" t="s">
        <v>34</v>
      </c>
      <c r="C59" s="5" t="s">
        <v>113</v>
      </c>
      <c r="D59" s="5">
        <v>76</v>
      </c>
      <c r="E59" s="5">
        <v>76</v>
      </c>
      <c r="F59" s="4"/>
      <c r="G59" s="4" t="s">
        <v>66</v>
      </c>
      <c r="H59" s="5"/>
    </row>
    <row r="60" ht="15" hidden="1" spans="1:8">
      <c r="A60" s="4">
        <v>58</v>
      </c>
      <c r="B60" s="5" t="s">
        <v>34</v>
      </c>
      <c r="C60" s="5" t="s">
        <v>114</v>
      </c>
      <c r="D60" s="5">
        <v>76</v>
      </c>
      <c r="E60" s="5">
        <v>76</v>
      </c>
      <c r="F60" s="4"/>
      <c r="G60" s="4" t="s">
        <v>66</v>
      </c>
      <c r="H60" s="5"/>
    </row>
    <row r="61" ht="15" hidden="1" spans="1:8">
      <c r="A61" s="4">
        <v>59</v>
      </c>
      <c r="B61" s="5" t="s">
        <v>34</v>
      </c>
      <c r="C61" s="5" t="s">
        <v>115</v>
      </c>
      <c r="D61" s="5">
        <v>180</v>
      </c>
      <c r="E61" s="5">
        <v>140</v>
      </c>
      <c r="F61" s="4"/>
      <c r="G61" s="4" t="s">
        <v>66</v>
      </c>
      <c r="H61" s="5"/>
    </row>
    <row r="62" ht="15" hidden="1" spans="1:8">
      <c r="A62" s="4">
        <v>60</v>
      </c>
      <c r="B62" s="5" t="s">
        <v>34</v>
      </c>
      <c r="C62" s="5" t="s">
        <v>116</v>
      </c>
      <c r="D62" s="5">
        <v>132</v>
      </c>
      <c r="E62" s="5">
        <v>132</v>
      </c>
      <c r="F62" s="4"/>
      <c r="G62" s="4" t="s">
        <v>66</v>
      </c>
      <c r="H62" s="5"/>
    </row>
    <row r="63" ht="15" hidden="1" spans="1:8">
      <c r="A63" s="4">
        <v>61</v>
      </c>
      <c r="B63" s="5" t="s">
        <v>34</v>
      </c>
      <c r="C63" s="5" t="s">
        <v>117</v>
      </c>
      <c r="D63" s="5">
        <v>230</v>
      </c>
      <c r="E63" s="5">
        <v>30</v>
      </c>
      <c r="F63" s="4"/>
      <c r="G63" s="4" t="s">
        <v>66</v>
      </c>
      <c r="H63" s="5"/>
    </row>
    <row r="64" ht="15" hidden="1" spans="1:8">
      <c r="A64" s="4">
        <v>62</v>
      </c>
      <c r="B64" s="5" t="s">
        <v>34</v>
      </c>
      <c r="C64" s="5" t="s">
        <v>118</v>
      </c>
      <c r="D64" s="5">
        <v>220</v>
      </c>
      <c r="E64" s="5">
        <v>60</v>
      </c>
      <c r="F64" s="4"/>
      <c r="G64" s="4" t="s">
        <v>66</v>
      </c>
      <c r="H64" s="5"/>
    </row>
    <row r="65" ht="15" hidden="1" spans="1:8">
      <c r="A65" s="4">
        <v>63</v>
      </c>
      <c r="B65" s="6" t="s">
        <v>34</v>
      </c>
      <c r="C65" s="6" t="s">
        <v>119</v>
      </c>
      <c r="D65" s="6">
        <v>60</v>
      </c>
      <c r="E65" s="6">
        <v>60</v>
      </c>
      <c r="F65" s="4"/>
      <c r="G65" s="4" t="s">
        <v>66</v>
      </c>
      <c r="H65" s="5"/>
    </row>
    <row r="66" ht="15" hidden="1" spans="1:8">
      <c r="A66" s="4">
        <v>64</v>
      </c>
      <c r="B66" s="6" t="s">
        <v>34</v>
      </c>
      <c r="C66" s="6" t="s">
        <v>120</v>
      </c>
      <c r="D66" s="6">
        <v>240</v>
      </c>
      <c r="E66" s="6">
        <v>198</v>
      </c>
      <c r="F66" s="4"/>
      <c r="G66" s="4" t="s">
        <v>66</v>
      </c>
      <c r="H66" s="5"/>
    </row>
    <row r="67" ht="15" hidden="1" spans="1:8">
      <c r="A67" s="4">
        <v>65</v>
      </c>
      <c r="B67" s="6" t="s">
        <v>34</v>
      </c>
      <c r="C67" s="6" t="s">
        <v>121</v>
      </c>
      <c r="D67" s="6">
        <v>304</v>
      </c>
      <c r="E67" s="6">
        <v>214</v>
      </c>
      <c r="F67" s="4"/>
      <c r="G67" s="4" t="s">
        <v>66</v>
      </c>
      <c r="H67" s="5"/>
    </row>
    <row r="68" ht="15" hidden="1" spans="1:8">
      <c r="A68" s="4">
        <v>66</v>
      </c>
      <c r="B68" s="5" t="s">
        <v>39</v>
      </c>
      <c r="C68" s="5" t="s">
        <v>122</v>
      </c>
      <c r="D68" s="5">
        <v>168</v>
      </c>
      <c r="E68" s="5">
        <v>138</v>
      </c>
      <c r="F68" s="4"/>
      <c r="G68" s="4" t="s">
        <v>54</v>
      </c>
      <c r="H68" s="5"/>
    </row>
    <row r="69" ht="15" hidden="1" spans="1:8">
      <c r="A69" s="4">
        <v>67</v>
      </c>
      <c r="B69" s="5" t="s">
        <v>39</v>
      </c>
      <c r="C69" s="5" t="s">
        <v>123</v>
      </c>
      <c r="D69" s="5">
        <v>168</v>
      </c>
      <c r="E69" s="5">
        <v>138</v>
      </c>
      <c r="F69" s="4"/>
      <c r="G69" s="4" t="s">
        <v>54</v>
      </c>
      <c r="H69" s="5"/>
    </row>
    <row r="70" ht="15" hidden="1" spans="1:8">
      <c r="A70" s="4">
        <v>68</v>
      </c>
      <c r="B70" s="5" t="s">
        <v>39</v>
      </c>
      <c r="C70" s="5" t="s">
        <v>124</v>
      </c>
      <c r="D70" s="5">
        <v>190</v>
      </c>
      <c r="E70" s="5">
        <v>150</v>
      </c>
      <c r="F70" s="4"/>
      <c r="G70" s="4" t="s">
        <v>54</v>
      </c>
      <c r="H70" s="5"/>
    </row>
    <row r="71" ht="15" hidden="1" spans="1:8">
      <c r="A71" s="4">
        <v>69</v>
      </c>
      <c r="B71" s="5" t="s">
        <v>39</v>
      </c>
      <c r="C71" s="5" t="s">
        <v>125</v>
      </c>
      <c r="D71" s="5">
        <v>190</v>
      </c>
      <c r="E71" s="5">
        <v>150</v>
      </c>
      <c r="F71" s="4"/>
      <c r="G71" s="4" t="s">
        <v>54</v>
      </c>
      <c r="H71" s="5"/>
    </row>
    <row r="72" ht="15" hidden="1" spans="1:8">
      <c r="A72" s="4">
        <v>70</v>
      </c>
      <c r="B72" s="5" t="s">
        <v>39</v>
      </c>
      <c r="C72" s="5" t="s">
        <v>126</v>
      </c>
      <c r="D72" s="5">
        <v>75</v>
      </c>
      <c r="E72" s="5">
        <v>60</v>
      </c>
      <c r="F72" s="4"/>
      <c r="G72" s="4" t="s">
        <v>54</v>
      </c>
      <c r="H72" s="5"/>
    </row>
    <row r="73" ht="15" hidden="1" spans="1:8">
      <c r="A73" s="4">
        <v>71</v>
      </c>
      <c r="B73" s="5" t="s">
        <v>39</v>
      </c>
      <c r="C73" s="5" t="s">
        <v>127</v>
      </c>
      <c r="D73" s="5">
        <v>50</v>
      </c>
      <c r="E73" s="5">
        <v>40</v>
      </c>
      <c r="F73" s="4"/>
      <c r="G73" s="4" t="s">
        <v>54</v>
      </c>
      <c r="H73" s="5"/>
    </row>
    <row r="74" ht="15" hidden="1" spans="1:8">
      <c r="A74" s="4">
        <v>72</v>
      </c>
      <c r="B74" s="5" t="s">
        <v>39</v>
      </c>
      <c r="C74" s="5" t="s">
        <v>128</v>
      </c>
      <c r="D74" s="5">
        <v>40</v>
      </c>
      <c r="E74" s="5">
        <v>40</v>
      </c>
      <c r="F74" s="4"/>
      <c r="G74" s="4" t="s">
        <v>54</v>
      </c>
      <c r="H74" s="5"/>
    </row>
    <row r="75" ht="15" hidden="1" spans="1:8">
      <c r="A75" s="4">
        <v>73</v>
      </c>
      <c r="B75" s="5" t="s">
        <v>44</v>
      </c>
      <c r="C75" s="5" t="s">
        <v>129</v>
      </c>
      <c r="D75" s="5">
        <v>120</v>
      </c>
      <c r="E75" s="5">
        <v>120</v>
      </c>
      <c r="F75" s="4"/>
      <c r="G75" s="4" t="s">
        <v>54</v>
      </c>
      <c r="H75" s="5"/>
    </row>
    <row r="76" ht="15" hidden="1" spans="1:8">
      <c r="A76" s="4">
        <v>74</v>
      </c>
      <c r="B76" s="5" t="s">
        <v>43</v>
      </c>
      <c r="C76" s="5" t="s">
        <v>130</v>
      </c>
      <c r="D76" s="10">
        <v>180</v>
      </c>
      <c r="E76" s="10">
        <v>60</v>
      </c>
      <c r="F76" s="4"/>
      <c r="G76" s="4" t="s">
        <v>66</v>
      </c>
      <c r="H76" s="5"/>
    </row>
    <row r="77" ht="15" hidden="1" spans="1:8">
      <c r="A77" s="4">
        <v>75</v>
      </c>
      <c r="B77" s="5" t="s">
        <v>43</v>
      </c>
      <c r="C77" s="11" t="s">
        <v>131</v>
      </c>
      <c r="D77" s="10">
        <v>91</v>
      </c>
      <c r="E77" s="10">
        <v>70</v>
      </c>
      <c r="F77" s="4"/>
      <c r="G77" s="4" t="s">
        <v>66</v>
      </c>
      <c r="H77" s="5"/>
    </row>
    <row r="78" ht="15" hidden="1" spans="1:8">
      <c r="A78" s="4">
        <v>76</v>
      </c>
      <c r="B78" s="5" t="s">
        <v>43</v>
      </c>
      <c r="C78" s="12" t="s">
        <v>132</v>
      </c>
      <c r="D78" s="13">
        <v>117</v>
      </c>
      <c r="E78" s="13">
        <v>68</v>
      </c>
      <c r="F78" s="4"/>
      <c r="G78" s="4" t="s">
        <v>66</v>
      </c>
      <c r="H78" s="5"/>
    </row>
    <row r="79" ht="15" hidden="1" spans="1:8">
      <c r="A79" s="4">
        <v>77</v>
      </c>
      <c r="B79" s="5" t="s">
        <v>43</v>
      </c>
      <c r="C79" s="11" t="s">
        <v>133</v>
      </c>
      <c r="D79" s="13">
        <v>315</v>
      </c>
      <c r="E79" s="13">
        <v>99</v>
      </c>
      <c r="F79" s="4"/>
      <c r="G79" s="4" t="s">
        <v>66</v>
      </c>
      <c r="H79" s="5"/>
    </row>
    <row r="80" ht="15" hidden="1" spans="1:8">
      <c r="A80" s="4">
        <v>78</v>
      </c>
      <c r="B80" s="5" t="s">
        <v>43</v>
      </c>
      <c r="C80" s="10" t="s">
        <v>134</v>
      </c>
      <c r="D80" s="10">
        <v>40</v>
      </c>
      <c r="E80" s="10">
        <v>40</v>
      </c>
      <c r="F80" s="4"/>
      <c r="G80" s="4" t="s">
        <v>66</v>
      </c>
      <c r="H80" s="5"/>
    </row>
    <row r="81" ht="15" hidden="1" spans="1:8">
      <c r="A81" s="4">
        <v>79</v>
      </c>
      <c r="B81" s="5" t="s">
        <v>43</v>
      </c>
      <c r="C81" s="10" t="s">
        <v>135</v>
      </c>
      <c r="D81" s="10">
        <v>60</v>
      </c>
      <c r="E81" s="10">
        <v>46</v>
      </c>
      <c r="F81" s="4"/>
      <c r="G81" s="4" t="s">
        <v>66</v>
      </c>
      <c r="H81" s="5"/>
    </row>
    <row r="82" ht="15" hidden="1" spans="1:8">
      <c r="A82" s="4">
        <v>80</v>
      </c>
      <c r="B82" s="5" t="s">
        <v>43</v>
      </c>
      <c r="C82" s="10" t="s">
        <v>136</v>
      </c>
      <c r="D82" s="10">
        <v>117</v>
      </c>
      <c r="E82" s="10">
        <v>68</v>
      </c>
      <c r="F82" s="4"/>
      <c r="G82" s="4" t="s">
        <v>66</v>
      </c>
      <c r="H82" s="5"/>
    </row>
    <row r="83" ht="15" hidden="1" spans="1:8">
      <c r="A83" s="4">
        <v>81</v>
      </c>
      <c r="B83" s="13" t="s">
        <v>42</v>
      </c>
      <c r="C83" s="13" t="s">
        <v>137</v>
      </c>
      <c r="D83" s="10">
        <v>117</v>
      </c>
      <c r="E83" s="10">
        <v>82</v>
      </c>
      <c r="F83" s="4"/>
      <c r="G83" s="4" t="s">
        <v>54</v>
      </c>
      <c r="H83" s="5"/>
    </row>
    <row r="84" ht="15" hidden="1" spans="1:8">
      <c r="A84" s="4">
        <v>82</v>
      </c>
      <c r="B84" s="13" t="s">
        <v>42</v>
      </c>
      <c r="C84" s="11" t="s">
        <v>138</v>
      </c>
      <c r="D84" s="10">
        <v>110</v>
      </c>
      <c r="E84" s="10">
        <v>68</v>
      </c>
      <c r="F84" s="4"/>
      <c r="G84" s="4" t="s">
        <v>54</v>
      </c>
      <c r="H84" s="5"/>
    </row>
    <row r="85" ht="15" hidden="1" spans="1:8">
      <c r="A85" s="4">
        <v>83</v>
      </c>
      <c r="B85" s="13" t="s">
        <v>42</v>
      </c>
      <c r="C85" s="12" t="s">
        <v>139</v>
      </c>
      <c r="D85" s="13">
        <v>135</v>
      </c>
      <c r="E85" s="13">
        <v>100</v>
      </c>
      <c r="F85" s="4"/>
      <c r="G85" s="4" t="s">
        <v>54</v>
      </c>
      <c r="H85" s="5"/>
    </row>
    <row r="86" ht="15" hidden="1" spans="1:8">
      <c r="A86" s="4">
        <v>84</v>
      </c>
      <c r="B86" s="13" t="s">
        <v>42</v>
      </c>
      <c r="C86" s="11" t="s">
        <v>140</v>
      </c>
      <c r="D86" s="13">
        <v>195</v>
      </c>
      <c r="E86" s="13">
        <v>171</v>
      </c>
      <c r="F86" s="4"/>
      <c r="G86" s="4" t="s">
        <v>54</v>
      </c>
      <c r="H86" s="5"/>
    </row>
    <row r="87" ht="15" hidden="1" spans="1:8">
      <c r="A87" s="4">
        <v>85</v>
      </c>
      <c r="B87" s="13" t="s">
        <v>42</v>
      </c>
      <c r="C87" s="10" t="s">
        <v>141</v>
      </c>
      <c r="D87" s="10">
        <v>234</v>
      </c>
      <c r="E87" s="10">
        <v>154</v>
      </c>
      <c r="F87" s="4"/>
      <c r="G87" s="4" t="s">
        <v>54</v>
      </c>
      <c r="H87" s="5"/>
    </row>
    <row r="88" ht="15" hidden="1" spans="1:8">
      <c r="A88" s="4">
        <v>86</v>
      </c>
      <c r="B88" s="13" t="s">
        <v>42</v>
      </c>
      <c r="C88" s="10" t="s">
        <v>142</v>
      </c>
      <c r="D88" s="10">
        <v>108</v>
      </c>
      <c r="E88" s="10">
        <v>68</v>
      </c>
      <c r="F88" s="4"/>
      <c r="G88" s="4" t="s">
        <v>54</v>
      </c>
      <c r="H88" s="5"/>
    </row>
    <row r="89" ht="15" hidden="1" spans="1:8">
      <c r="A89" s="4">
        <v>87</v>
      </c>
      <c r="B89" s="13" t="s">
        <v>42</v>
      </c>
      <c r="C89" s="10" t="s">
        <v>143</v>
      </c>
      <c r="D89" s="10">
        <v>99</v>
      </c>
      <c r="E89" s="10">
        <v>57</v>
      </c>
      <c r="F89" s="4"/>
      <c r="G89" s="4" t="s">
        <v>54</v>
      </c>
      <c r="H89" s="5"/>
    </row>
    <row r="90" ht="15" hidden="1" spans="1:8">
      <c r="A90" s="4">
        <v>88</v>
      </c>
      <c r="B90" s="5" t="s">
        <v>32</v>
      </c>
      <c r="C90" s="5" t="s">
        <v>144</v>
      </c>
      <c r="D90" s="5">
        <v>36</v>
      </c>
      <c r="E90" s="5">
        <v>36</v>
      </c>
      <c r="F90" s="4"/>
      <c r="G90" s="4" t="s">
        <v>54</v>
      </c>
      <c r="H90" s="5"/>
    </row>
    <row r="91" ht="15" hidden="1" spans="1:8">
      <c r="A91" s="4">
        <v>89</v>
      </c>
      <c r="B91" s="5" t="s">
        <v>32</v>
      </c>
      <c r="C91" s="5" t="s">
        <v>145</v>
      </c>
      <c r="D91" s="5">
        <v>10</v>
      </c>
      <c r="E91" s="5">
        <v>10</v>
      </c>
      <c r="F91" s="4"/>
      <c r="G91" s="4" t="s">
        <v>54</v>
      </c>
      <c r="H91" s="5"/>
    </row>
    <row r="92" ht="15" hidden="1" spans="1:8">
      <c r="A92" s="4">
        <v>90</v>
      </c>
      <c r="B92" s="5" t="s">
        <v>32</v>
      </c>
      <c r="C92" s="5" t="s">
        <v>146</v>
      </c>
      <c r="D92" s="5">
        <v>132</v>
      </c>
      <c r="E92" s="5">
        <v>102</v>
      </c>
      <c r="F92" s="4"/>
      <c r="G92" s="4" t="s">
        <v>54</v>
      </c>
      <c r="H92" s="5"/>
    </row>
    <row r="93" ht="15" hidden="1" spans="1:8">
      <c r="A93" s="4">
        <v>91</v>
      </c>
      <c r="B93" s="5" t="s">
        <v>32</v>
      </c>
      <c r="C93" s="5" t="s">
        <v>147</v>
      </c>
      <c r="D93" s="5">
        <v>142.5</v>
      </c>
      <c r="E93" s="5">
        <v>98</v>
      </c>
      <c r="F93" s="4"/>
      <c r="G93" s="4" t="s">
        <v>54</v>
      </c>
      <c r="H93" s="5"/>
    </row>
    <row r="94" ht="15" hidden="1" spans="1:8">
      <c r="A94" s="4">
        <v>92</v>
      </c>
      <c r="B94" s="5" t="s">
        <v>32</v>
      </c>
      <c r="C94" s="5" t="s">
        <v>148</v>
      </c>
      <c r="D94" s="5">
        <v>37.5</v>
      </c>
      <c r="E94" s="5">
        <v>37.5</v>
      </c>
      <c r="F94" s="5">
        <v>19</v>
      </c>
      <c r="G94" s="4" t="s">
        <v>54</v>
      </c>
      <c r="H94" s="5"/>
    </row>
    <row r="95" ht="15" hidden="1" spans="1:8">
      <c r="A95" s="4">
        <v>93</v>
      </c>
      <c r="B95" s="5" t="s">
        <v>32</v>
      </c>
      <c r="C95" s="5" t="s">
        <v>149</v>
      </c>
      <c r="D95" s="5">
        <v>195</v>
      </c>
      <c r="E95" s="5">
        <v>131</v>
      </c>
      <c r="F95" s="4"/>
      <c r="G95" s="4" t="s">
        <v>54</v>
      </c>
      <c r="H95" s="5"/>
    </row>
    <row r="96" ht="15" hidden="1" spans="1:8">
      <c r="A96" s="4">
        <v>94</v>
      </c>
      <c r="B96" s="5" t="s">
        <v>32</v>
      </c>
      <c r="C96" s="5" t="s">
        <v>150</v>
      </c>
      <c r="D96" s="5">
        <v>30</v>
      </c>
      <c r="E96" s="5">
        <v>30</v>
      </c>
      <c r="F96" s="4"/>
      <c r="G96" s="4" t="s">
        <v>54</v>
      </c>
      <c r="H96" s="5"/>
    </row>
    <row r="97" ht="15" hidden="1" spans="1:8">
      <c r="A97" s="4">
        <v>95</v>
      </c>
      <c r="B97" s="5" t="s">
        <v>32</v>
      </c>
      <c r="C97" s="5" t="s">
        <v>151</v>
      </c>
      <c r="D97" s="5">
        <v>24</v>
      </c>
      <c r="E97" s="5">
        <v>24</v>
      </c>
      <c r="F97" s="4"/>
      <c r="G97" s="4" t="s">
        <v>54</v>
      </c>
      <c r="H97" s="5"/>
    </row>
    <row r="98" ht="15" hidden="1" spans="1:8">
      <c r="A98" s="4">
        <v>96</v>
      </c>
      <c r="B98" s="5" t="s">
        <v>32</v>
      </c>
      <c r="C98" s="5" t="s">
        <v>152</v>
      </c>
      <c r="D98" s="5">
        <v>18</v>
      </c>
      <c r="E98" s="5">
        <v>18</v>
      </c>
      <c r="F98" s="4"/>
      <c r="G98" s="4" t="s">
        <v>54</v>
      </c>
      <c r="H98" s="5"/>
    </row>
    <row r="99" ht="15" hidden="1" spans="1:8">
      <c r="A99" s="4">
        <v>97</v>
      </c>
      <c r="B99" s="5" t="s">
        <v>32</v>
      </c>
      <c r="C99" s="5" t="s">
        <v>153</v>
      </c>
      <c r="D99" s="5">
        <v>192</v>
      </c>
      <c r="E99" s="5">
        <v>129</v>
      </c>
      <c r="F99" s="4"/>
      <c r="G99" s="4" t="s">
        <v>54</v>
      </c>
      <c r="H99" s="5"/>
    </row>
    <row r="100" ht="15" hidden="1" spans="1:8">
      <c r="A100" s="4">
        <v>98</v>
      </c>
      <c r="B100" s="5" t="s">
        <v>32</v>
      </c>
      <c r="C100" s="5" t="s">
        <v>154</v>
      </c>
      <c r="D100" s="5">
        <v>120</v>
      </c>
      <c r="E100" s="5">
        <v>102</v>
      </c>
      <c r="F100" s="4"/>
      <c r="G100" s="4" t="s">
        <v>54</v>
      </c>
      <c r="H100" s="5"/>
    </row>
    <row r="101" ht="15" hidden="1" spans="1:8">
      <c r="A101" s="4">
        <v>99</v>
      </c>
      <c r="B101" s="5" t="s">
        <v>32</v>
      </c>
      <c r="C101" s="5" t="s">
        <v>155</v>
      </c>
      <c r="D101" s="5">
        <v>102</v>
      </c>
      <c r="E101" s="5">
        <v>94</v>
      </c>
      <c r="F101" s="4"/>
      <c r="G101" s="4" t="s">
        <v>54</v>
      </c>
      <c r="H101" s="5"/>
    </row>
    <row r="102" ht="15" hidden="1" spans="1:8">
      <c r="A102" s="4">
        <v>100</v>
      </c>
      <c r="B102" s="5" t="s">
        <v>32</v>
      </c>
      <c r="C102" s="5" t="s">
        <v>156</v>
      </c>
      <c r="D102" s="5">
        <v>160</v>
      </c>
      <c r="E102" s="5">
        <v>35</v>
      </c>
      <c r="F102" s="5">
        <v>23</v>
      </c>
      <c r="G102" s="4" t="s">
        <v>54</v>
      </c>
      <c r="H102" s="5"/>
    </row>
    <row r="103" ht="15" hidden="1" spans="1:8">
      <c r="A103" s="4">
        <v>101</v>
      </c>
      <c r="B103" s="5" t="s">
        <v>32</v>
      </c>
      <c r="C103" s="5" t="s">
        <v>157</v>
      </c>
      <c r="D103" s="5">
        <v>35</v>
      </c>
      <c r="E103" s="5">
        <v>35</v>
      </c>
      <c r="F103" s="4"/>
      <c r="G103" s="4" t="s">
        <v>54</v>
      </c>
      <c r="H103" s="5"/>
    </row>
    <row r="104" ht="15" hidden="1" spans="1:8">
      <c r="A104" s="4">
        <v>102</v>
      </c>
      <c r="B104" s="5" t="s">
        <v>32</v>
      </c>
      <c r="C104" s="5" t="s">
        <v>158</v>
      </c>
      <c r="D104" s="5">
        <v>24</v>
      </c>
      <c r="E104" s="5">
        <v>24</v>
      </c>
      <c r="F104" s="4"/>
      <c r="G104" s="4" t="s">
        <v>54</v>
      </c>
      <c r="H104" s="5"/>
    </row>
    <row r="105" ht="15" hidden="1" spans="1:8">
      <c r="A105" s="4">
        <v>103</v>
      </c>
      <c r="B105" s="5" t="s">
        <v>32</v>
      </c>
      <c r="C105" s="5" t="s">
        <v>159</v>
      </c>
      <c r="D105" s="5">
        <v>105</v>
      </c>
      <c r="E105" s="5">
        <v>45</v>
      </c>
      <c r="F105" s="4"/>
      <c r="G105" s="4" t="s">
        <v>54</v>
      </c>
      <c r="H105" s="5"/>
    </row>
    <row r="106" ht="15" hidden="1" spans="1:8">
      <c r="A106" s="4">
        <v>104</v>
      </c>
      <c r="B106" s="5" t="s">
        <v>32</v>
      </c>
      <c r="C106" s="5" t="s">
        <v>160</v>
      </c>
      <c r="D106" s="5">
        <v>45</v>
      </c>
      <c r="E106" s="5">
        <v>45</v>
      </c>
      <c r="F106" s="5">
        <v>8</v>
      </c>
      <c r="G106" s="4" t="s">
        <v>54</v>
      </c>
      <c r="H106" s="5"/>
    </row>
    <row r="107" ht="15" hidden="1" spans="1:8">
      <c r="A107" s="4">
        <v>105</v>
      </c>
      <c r="B107" s="5" t="s">
        <v>32</v>
      </c>
      <c r="C107" s="5" t="s">
        <v>161</v>
      </c>
      <c r="D107" s="5">
        <v>195</v>
      </c>
      <c r="E107" s="5">
        <v>160</v>
      </c>
      <c r="F107" s="5">
        <v>8</v>
      </c>
      <c r="G107" s="4" t="s">
        <v>54</v>
      </c>
      <c r="H107" s="5"/>
    </row>
    <row r="108" ht="15" hidden="1" spans="1:8">
      <c r="A108" s="4">
        <v>106</v>
      </c>
      <c r="B108" s="5" t="s">
        <v>32</v>
      </c>
      <c r="C108" s="5" t="s">
        <v>162</v>
      </c>
      <c r="D108" s="5">
        <v>229.5</v>
      </c>
      <c r="E108" s="5">
        <v>30</v>
      </c>
      <c r="F108" s="4"/>
      <c r="G108" s="4" t="s">
        <v>54</v>
      </c>
      <c r="H108" s="5"/>
    </row>
    <row r="109" ht="15" hidden="1" spans="1:8">
      <c r="A109" s="4">
        <v>107</v>
      </c>
      <c r="B109" s="5" t="s">
        <v>32</v>
      </c>
      <c r="C109" s="5" t="s">
        <v>163</v>
      </c>
      <c r="D109" s="5">
        <v>28</v>
      </c>
      <c r="E109" s="5">
        <v>28</v>
      </c>
      <c r="F109" s="4"/>
      <c r="G109" s="4" t="s">
        <v>54</v>
      </c>
      <c r="H109" s="5"/>
    </row>
    <row r="110" ht="15" hidden="1" spans="1:8">
      <c r="A110" s="4">
        <v>108</v>
      </c>
      <c r="B110" s="5" t="s">
        <v>24</v>
      </c>
      <c r="C110" s="5" t="s">
        <v>164</v>
      </c>
      <c r="D110" s="5">
        <v>160</v>
      </c>
      <c r="E110" s="5">
        <v>120</v>
      </c>
      <c r="F110" s="4"/>
      <c r="G110" s="4" t="s">
        <v>66</v>
      </c>
      <c r="H110" s="5"/>
    </row>
    <row r="111" ht="15" hidden="1" spans="1:8">
      <c r="A111" s="4">
        <v>109</v>
      </c>
      <c r="B111" s="5" t="s">
        <v>24</v>
      </c>
      <c r="C111" s="5" t="s">
        <v>165</v>
      </c>
      <c r="D111" s="5">
        <v>180</v>
      </c>
      <c r="E111" s="5">
        <v>110</v>
      </c>
      <c r="F111" s="4"/>
      <c r="G111" s="4" t="s">
        <v>66</v>
      </c>
      <c r="H111" s="5"/>
    </row>
    <row r="112" ht="15" hidden="1" spans="1:8">
      <c r="A112" s="4">
        <v>110</v>
      </c>
      <c r="B112" s="5" t="s">
        <v>24</v>
      </c>
      <c r="C112" s="5" t="s">
        <v>166</v>
      </c>
      <c r="D112" s="5">
        <v>90</v>
      </c>
      <c r="E112" s="5">
        <v>70</v>
      </c>
      <c r="F112" s="4"/>
      <c r="G112" s="4" t="s">
        <v>66</v>
      </c>
      <c r="H112" s="5"/>
    </row>
    <row r="113" ht="15" hidden="1" spans="1:8">
      <c r="A113" s="4">
        <v>111</v>
      </c>
      <c r="B113" s="5" t="s">
        <v>24</v>
      </c>
      <c r="C113" s="5" t="s">
        <v>167</v>
      </c>
      <c r="D113" s="5">
        <v>180</v>
      </c>
      <c r="E113" s="5">
        <v>140</v>
      </c>
      <c r="F113" s="4"/>
      <c r="G113" s="4" t="s">
        <v>66</v>
      </c>
      <c r="H113" s="5"/>
    </row>
    <row r="114" ht="15" hidden="1" spans="1:8">
      <c r="A114" s="4">
        <v>112</v>
      </c>
      <c r="B114" s="5" t="s">
        <v>24</v>
      </c>
      <c r="C114" s="5" t="s">
        <v>168</v>
      </c>
      <c r="D114" s="5">
        <v>220</v>
      </c>
      <c r="E114" s="5">
        <v>160</v>
      </c>
      <c r="F114" s="4"/>
      <c r="G114" s="4" t="s">
        <v>66</v>
      </c>
      <c r="H114" s="5"/>
    </row>
    <row r="115" ht="15" hidden="1" spans="1:8">
      <c r="A115" s="4">
        <v>113</v>
      </c>
      <c r="B115" s="5" t="s">
        <v>24</v>
      </c>
      <c r="C115" s="5" t="s">
        <v>169</v>
      </c>
      <c r="D115" s="5">
        <v>260</v>
      </c>
      <c r="E115" s="5">
        <v>80</v>
      </c>
      <c r="F115" s="4"/>
      <c r="G115" s="4" t="s">
        <v>66</v>
      </c>
      <c r="H115" s="5"/>
    </row>
    <row r="116" ht="15" hidden="1" spans="1:8">
      <c r="A116" s="4">
        <v>114</v>
      </c>
      <c r="B116" s="5" t="s">
        <v>24</v>
      </c>
      <c r="C116" s="5" t="s">
        <v>170</v>
      </c>
      <c r="D116" s="5">
        <v>100</v>
      </c>
      <c r="E116" s="5">
        <v>80</v>
      </c>
      <c r="F116" s="4"/>
      <c r="G116" s="4" t="s">
        <v>66</v>
      </c>
      <c r="H116" s="5"/>
    </row>
    <row r="117" ht="15" hidden="1" spans="1:8">
      <c r="A117" s="4">
        <v>115</v>
      </c>
      <c r="B117" s="5" t="s">
        <v>24</v>
      </c>
      <c r="C117" s="5" t="s">
        <v>171</v>
      </c>
      <c r="D117" s="5">
        <v>200</v>
      </c>
      <c r="E117" s="5">
        <v>150</v>
      </c>
      <c r="F117" s="4"/>
      <c r="G117" s="4" t="s">
        <v>66</v>
      </c>
      <c r="H117" s="5"/>
    </row>
    <row r="118" ht="15" hidden="1" spans="1:8">
      <c r="A118" s="4">
        <v>116</v>
      </c>
      <c r="B118" s="5" t="s">
        <v>24</v>
      </c>
      <c r="C118" s="5" t="s">
        <v>172</v>
      </c>
      <c r="D118" s="5">
        <v>300</v>
      </c>
      <c r="E118" s="5">
        <v>200</v>
      </c>
      <c r="F118" s="4"/>
      <c r="G118" s="4" t="s">
        <v>66</v>
      </c>
      <c r="H118" s="5"/>
    </row>
    <row r="119" ht="15" hidden="1" spans="1:8">
      <c r="A119" s="4">
        <v>117</v>
      </c>
      <c r="B119" s="5" t="s">
        <v>24</v>
      </c>
      <c r="C119" s="5" t="s">
        <v>173</v>
      </c>
      <c r="D119" s="5">
        <v>75</v>
      </c>
      <c r="E119" s="5">
        <v>75</v>
      </c>
      <c r="F119" s="4"/>
      <c r="G119" s="4" t="s">
        <v>66</v>
      </c>
      <c r="H119" s="5"/>
    </row>
    <row r="120" ht="15" hidden="1" spans="1:8">
      <c r="A120" s="4">
        <v>118</v>
      </c>
      <c r="B120" s="5" t="s">
        <v>24</v>
      </c>
      <c r="C120" s="5" t="s">
        <v>174</v>
      </c>
      <c r="D120" s="5">
        <v>90</v>
      </c>
      <c r="E120" s="5">
        <v>90</v>
      </c>
      <c r="F120" s="4"/>
      <c r="G120" s="4" t="s">
        <v>66</v>
      </c>
      <c r="H120" s="5"/>
    </row>
    <row r="121" ht="15" hidden="1" spans="1:8">
      <c r="A121" s="4">
        <v>119</v>
      </c>
      <c r="B121" s="5" t="s">
        <v>24</v>
      </c>
      <c r="C121" s="5" t="s">
        <v>175</v>
      </c>
      <c r="D121" s="5">
        <v>200</v>
      </c>
      <c r="E121" s="5">
        <v>150</v>
      </c>
      <c r="F121" s="4"/>
      <c r="G121" s="4" t="s">
        <v>66</v>
      </c>
      <c r="H121" s="5"/>
    </row>
    <row r="122" ht="15" hidden="1" spans="1:8">
      <c r="A122" s="4">
        <v>120</v>
      </c>
      <c r="B122" s="5" t="s">
        <v>24</v>
      </c>
      <c r="C122" s="5" t="s">
        <v>176</v>
      </c>
      <c r="D122" s="5">
        <v>90</v>
      </c>
      <c r="E122" s="5">
        <v>65</v>
      </c>
      <c r="F122" s="4"/>
      <c r="G122" s="4" t="s">
        <v>66</v>
      </c>
      <c r="H122" s="5"/>
    </row>
    <row r="123" ht="15" hidden="1" spans="1:8">
      <c r="A123" s="4">
        <v>121</v>
      </c>
      <c r="B123" s="5" t="s">
        <v>24</v>
      </c>
      <c r="C123" s="5" t="s">
        <v>177</v>
      </c>
      <c r="D123" s="5">
        <v>320</v>
      </c>
      <c r="E123" s="5">
        <v>260</v>
      </c>
      <c r="F123" s="4"/>
      <c r="G123" s="4" t="s">
        <v>66</v>
      </c>
      <c r="H123" s="5"/>
    </row>
    <row r="124" ht="15" hidden="1" spans="1:8">
      <c r="A124" s="4">
        <v>122</v>
      </c>
      <c r="B124" s="6" t="s">
        <v>24</v>
      </c>
      <c r="C124" s="6" t="s">
        <v>178</v>
      </c>
      <c r="D124" s="6">
        <v>150</v>
      </c>
      <c r="E124" s="6">
        <v>100</v>
      </c>
      <c r="F124" s="4"/>
      <c r="G124" s="4" t="s">
        <v>66</v>
      </c>
      <c r="H124" s="5"/>
    </row>
    <row r="125" ht="15" hidden="1" spans="1:8">
      <c r="A125" s="4">
        <v>123</v>
      </c>
      <c r="B125" s="6" t="s">
        <v>24</v>
      </c>
      <c r="C125" s="6" t="s">
        <v>179</v>
      </c>
      <c r="D125" s="6">
        <v>100</v>
      </c>
      <c r="E125" s="6">
        <v>80</v>
      </c>
      <c r="F125" s="4"/>
      <c r="G125" s="4" t="s">
        <v>66</v>
      </c>
      <c r="H125" s="5" t="s">
        <v>180</v>
      </c>
    </row>
    <row r="126" ht="15" hidden="1" spans="1:8">
      <c r="A126" s="4">
        <v>124</v>
      </c>
      <c r="B126" s="6" t="s">
        <v>24</v>
      </c>
      <c r="C126" s="6" t="s">
        <v>181</v>
      </c>
      <c r="D126" s="6">
        <v>150</v>
      </c>
      <c r="E126" s="6">
        <v>130</v>
      </c>
      <c r="F126" s="4"/>
      <c r="G126" s="4" t="s">
        <v>66</v>
      </c>
      <c r="H126" s="5" t="s">
        <v>180</v>
      </c>
    </row>
    <row r="127" ht="15" hidden="1" spans="1:8">
      <c r="A127" s="4">
        <v>125</v>
      </c>
      <c r="B127" s="6" t="s">
        <v>24</v>
      </c>
      <c r="C127" s="6" t="s">
        <v>182</v>
      </c>
      <c r="D127" s="6">
        <v>85</v>
      </c>
      <c r="E127" s="6">
        <v>85</v>
      </c>
      <c r="F127" s="4"/>
      <c r="G127" s="4" t="s">
        <v>66</v>
      </c>
      <c r="H127" s="5"/>
    </row>
    <row r="128" ht="15" spans="1:8">
      <c r="A128" s="4">
        <v>126</v>
      </c>
      <c r="B128" s="5" t="s">
        <v>28</v>
      </c>
      <c r="C128" s="5" t="s">
        <v>183</v>
      </c>
      <c r="D128" s="5">
        <v>280</v>
      </c>
      <c r="E128" s="5">
        <v>165</v>
      </c>
      <c r="F128" s="4">
        <v>25.8</v>
      </c>
      <c r="G128" s="4" t="s">
        <v>54</v>
      </c>
      <c r="H128" s="5"/>
    </row>
    <row r="129" ht="15" spans="1:8">
      <c r="A129" s="4">
        <v>127</v>
      </c>
      <c r="B129" s="5" t="s">
        <v>28</v>
      </c>
      <c r="C129" s="5" t="s">
        <v>184</v>
      </c>
      <c r="D129" s="5">
        <v>132</v>
      </c>
      <c r="E129" s="5">
        <v>93</v>
      </c>
      <c r="F129" s="4">
        <v>15.625</v>
      </c>
      <c r="G129" s="4" t="s">
        <v>54</v>
      </c>
      <c r="H129" s="5"/>
    </row>
    <row r="130" ht="15" spans="1:8">
      <c r="A130" s="4">
        <v>128</v>
      </c>
      <c r="B130" s="5" t="s">
        <v>28</v>
      </c>
      <c r="C130" s="5" t="s">
        <v>185</v>
      </c>
      <c r="D130" s="5">
        <v>216</v>
      </c>
      <c r="E130" s="5">
        <v>167.25</v>
      </c>
      <c r="F130" s="4">
        <v>7.5</v>
      </c>
      <c r="G130" s="4" t="s">
        <v>54</v>
      </c>
      <c r="H130" s="5"/>
    </row>
    <row r="131" ht="15" spans="1:8">
      <c r="A131" s="4">
        <v>129</v>
      </c>
      <c r="B131" s="5" t="s">
        <v>28</v>
      </c>
      <c r="C131" s="5" t="s">
        <v>186</v>
      </c>
      <c r="D131" s="5">
        <v>29.25</v>
      </c>
      <c r="E131" s="5">
        <v>29.25</v>
      </c>
      <c r="F131" s="4">
        <v>0</v>
      </c>
      <c r="G131" s="4" t="s">
        <v>54</v>
      </c>
      <c r="H131" s="5"/>
    </row>
    <row r="132" ht="15" spans="1:8">
      <c r="A132" s="4">
        <v>130</v>
      </c>
      <c r="B132" s="5" t="s">
        <v>28</v>
      </c>
      <c r="C132" s="5" t="s">
        <v>187</v>
      </c>
      <c r="D132" s="5">
        <v>272.25</v>
      </c>
      <c r="E132" s="5">
        <v>230</v>
      </c>
      <c r="F132" s="4">
        <v>0</v>
      </c>
      <c r="G132" s="4" t="s">
        <v>54</v>
      </c>
      <c r="H132" s="5"/>
    </row>
    <row r="133" ht="15" spans="1:8">
      <c r="A133" s="4">
        <v>131</v>
      </c>
      <c r="B133" s="5" t="s">
        <v>28</v>
      </c>
      <c r="C133" s="5" t="s">
        <v>188</v>
      </c>
      <c r="D133" s="5">
        <v>212</v>
      </c>
      <c r="E133" s="5">
        <v>128</v>
      </c>
      <c r="F133" s="4">
        <v>15</v>
      </c>
      <c r="G133" s="4" t="s">
        <v>54</v>
      </c>
      <c r="H133" s="5"/>
    </row>
    <row r="134" ht="15" spans="1:8">
      <c r="A134" s="4">
        <v>132</v>
      </c>
      <c r="B134" s="5" t="s">
        <v>28</v>
      </c>
      <c r="C134" s="5" t="s">
        <v>188</v>
      </c>
      <c r="D134" s="5">
        <v>280</v>
      </c>
      <c r="E134" s="5">
        <v>210</v>
      </c>
      <c r="F134" s="4">
        <v>7</v>
      </c>
      <c r="G134" s="4" t="s">
        <v>54</v>
      </c>
      <c r="H134" s="5"/>
    </row>
    <row r="135" ht="15" spans="1:8">
      <c r="A135" s="4">
        <v>133</v>
      </c>
      <c r="B135" s="5" t="s">
        <v>28</v>
      </c>
      <c r="C135" s="5" t="s">
        <v>189</v>
      </c>
      <c r="D135" s="5">
        <v>93.5</v>
      </c>
      <c r="E135" s="5">
        <v>66.5</v>
      </c>
      <c r="F135" s="4">
        <v>7.875</v>
      </c>
      <c r="G135" s="4" t="s">
        <v>54</v>
      </c>
      <c r="H135" s="5"/>
    </row>
    <row r="136" ht="15" spans="1:8">
      <c r="A136" s="4">
        <v>134</v>
      </c>
      <c r="B136" s="5" t="s">
        <v>28</v>
      </c>
      <c r="C136" s="5" t="s">
        <v>190</v>
      </c>
      <c r="D136" s="5">
        <v>290</v>
      </c>
      <c r="E136" s="5">
        <v>202</v>
      </c>
      <c r="F136" s="4">
        <v>28.5</v>
      </c>
      <c r="G136" s="4" t="s">
        <v>54</v>
      </c>
      <c r="H136" s="5"/>
    </row>
    <row r="137" ht="15" spans="1:8">
      <c r="A137" s="4">
        <v>135</v>
      </c>
      <c r="B137" s="5" t="s">
        <v>28</v>
      </c>
      <c r="C137" s="5" t="s">
        <v>191</v>
      </c>
      <c r="D137" s="5">
        <v>30</v>
      </c>
      <c r="E137" s="5">
        <v>30</v>
      </c>
      <c r="F137" s="4">
        <v>0</v>
      </c>
      <c r="G137" s="4" t="s">
        <v>54</v>
      </c>
      <c r="H137" s="5"/>
    </row>
    <row r="138" ht="15" spans="1:8">
      <c r="A138" s="4">
        <v>136</v>
      </c>
      <c r="B138" s="5" t="s">
        <v>28</v>
      </c>
      <c r="C138" s="5" t="s">
        <v>192</v>
      </c>
      <c r="D138" s="5">
        <v>261</v>
      </c>
      <c r="E138" s="5">
        <v>176</v>
      </c>
      <c r="F138" s="4">
        <v>8</v>
      </c>
      <c r="G138" s="4" t="s">
        <v>54</v>
      </c>
      <c r="H138" s="5"/>
    </row>
    <row r="139" ht="15" spans="1:8">
      <c r="A139" s="4">
        <v>137</v>
      </c>
      <c r="B139" s="5" t="s">
        <v>28</v>
      </c>
      <c r="C139" s="5" t="s">
        <v>193</v>
      </c>
      <c r="D139" s="5">
        <v>324</v>
      </c>
      <c r="E139" s="5">
        <v>234</v>
      </c>
      <c r="F139" s="4">
        <v>10.8</v>
      </c>
      <c r="G139" s="4" t="s">
        <v>54</v>
      </c>
      <c r="H139" s="5"/>
    </row>
    <row r="140" ht="15" spans="1:8">
      <c r="A140" s="4">
        <v>138</v>
      </c>
      <c r="B140" s="5" t="s">
        <v>28</v>
      </c>
      <c r="C140" s="5" t="s">
        <v>194</v>
      </c>
      <c r="D140" s="5">
        <v>180</v>
      </c>
      <c r="E140" s="5">
        <v>108</v>
      </c>
      <c r="F140" s="4">
        <v>13.5</v>
      </c>
      <c r="G140" s="4" t="s">
        <v>54</v>
      </c>
      <c r="H140" s="5"/>
    </row>
    <row r="141" ht="15" spans="1:8">
      <c r="A141" s="4">
        <v>139</v>
      </c>
      <c r="B141" s="5" t="s">
        <v>28</v>
      </c>
      <c r="C141" s="5" t="s">
        <v>195</v>
      </c>
      <c r="D141" s="5">
        <v>95</v>
      </c>
      <c r="E141" s="5">
        <v>50</v>
      </c>
      <c r="F141" s="4">
        <v>23.75</v>
      </c>
      <c r="G141" s="4" t="s">
        <v>54</v>
      </c>
      <c r="H141" s="5"/>
    </row>
    <row r="142" ht="15" spans="1:8">
      <c r="A142" s="4">
        <v>140</v>
      </c>
      <c r="B142" s="5" t="s">
        <v>28</v>
      </c>
      <c r="C142" s="5" t="s">
        <v>196</v>
      </c>
      <c r="D142" s="5">
        <v>28.8</v>
      </c>
      <c r="E142" s="5">
        <v>28.8</v>
      </c>
      <c r="F142" s="4">
        <v>0</v>
      </c>
      <c r="G142" s="4" t="s">
        <v>54</v>
      </c>
      <c r="H142" s="5"/>
    </row>
    <row r="143" ht="15" spans="1:8">
      <c r="A143" s="4">
        <v>141</v>
      </c>
      <c r="B143" s="5" t="s">
        <v>28</v>
      </c>
      <c r="C143" s="5" t="s">
        <v>196</v>
      </c>
      <c r="D143" s="5">
        <v>192</v>
      </c>
      <c r="E143" s="5">
        <v>123.75</v>
      </c>
      <c r="F143" s="4">
        <v>20.4</v>
      </c>
      <c r="G143" s="4" t="s">
        <v>54</v>
      </c>
      <c r="H143" s="5"/>
    </row>
    <row r="144" ht="15" spans="1:8">
      <c r="A144" s="4">
        <v>142</v>
      </c>
      <c r="B144" s="5" t="s">
        <v>28</v>
      </c>
      <c r="C144" s="5" t="s">
        <v>197</v>
      </c>
      <c r="D144" s="5">
        <v>105</v>
      </c>
      <c r="E144" s="5">
        <v>105</v>
      </c>
      <c r="F144" s="4">
        <v>0</v>
      </c>
      <c r="G144" s="4" t="s">
        <v>54</v>
      </c>
      <c r="H144" s="5"/>
    </row>
    <row r="145" ht="15" spans="1:8">
      <c r="A145" s="4">
        <v>143</v>
      </c>
      <c r="B145" s="5" t="s">
        <v>28</v>
      </c>
      <c r="C145" s="5" t="s">
        <v>198</v>
      </c>
      <c r="D145" s="5">
        <v>105</v>
      </c>
      <c r="E145" s="5">
        <v>105</v>
      </c>
      <c r="F145" s="4">
        <v>0</v>
      </c>
      <c r="G145" s="4" t="s">
        <v>54</v>
      </c>
      <c r="H145" s="5"/>
    </row>
    <row r="146" ht="15" spans="1:8">
      <c r="A146" s="4">
        <v>144</v>
      </c>
      <c r="B146" s="5" t="s">
        <v>28</v>
      </c>
      <c r="C146" s="5" t="s">
        <v>194</v>
      </c>
      <c r="D146" s="5">
        <v>132</v>
      </c>
      <c r="E146" s="5">
        <v>93</v>
      </c>
      <c r="F146" s="4">
        <v>15.625</v>
      </c>
      <c r="G146" s="4" t="s">
        <v>54</v>
      </c>
      <c r="H146" s="5"/>
    </row>
    <row r="147" ht="15" spans="1:8">
      <c r="A147" s="4">
        <v>145</v>
      </c>
      <c r="B147" s="5" t="s">
        <v>28</v>
      </c>
      <c r="C147" s="5" t="s">
        <v>199</v>
      </c>
      <c r="D147" s="5">
        <v>306.25</v>
      </c>
      <c r="E147" s="5">
        <v>264</v>
      </c>
      <c r="F147" s="4">
        <v>0</v>
      </c>
      <c r="G147" s="4" t="s">
        <v>54</v>
      </c>
      <c r="H147" s="5"/>
    </row>
    <row r="148" ht="15" spans="1:8">
      <c r="A148" s="4">
        <v>146</v>
      </c>
      <c r="B148" s="5" t="s">
        <v>28</v>
      </c>
      <c r="C148" s="5" t="s">
        <v>200</v>
      </c>
      <c r="D148" s="5">
        <v>178.258</v>
      </c>
      <c r="E148" s="5">
        <v>121.25</v>
      </c>
      <c r="F148" s="4">
        <v>15.5</v>
      </c>
      <c r="G148" s="4" t="s">
        <v>54</v>
      </c>
      <c r="H148" s="5"/>
    </row>
    <row r="149" ht="15" spans="1:8">
      <c r="A149" s="4">
        <v>147</v>
      </c>
      <c r="B149" s="5" t="s">
        <v>28</v>
      </c>
      <c r="C149" s="5" t="s">
        <v>201</v>
      </c>
      <c r="D149" s="5">
        <v>376</v>
      </c>
      <c r="E149" s="5">
        <v>306</v>
      </c>
      <c r="F149" s="4">
        <v>7.2</v>
      </c>
      <c r="G149" s="4" t="s">
        <v>54</v>
      </c>
      <c r="H149" s="5"/>
    </row>
    <row r="150" ht="15" spans="1:8">
      <c r="A150" s="4">
        <v>148</v>
      </c>
      <c r="B150" s="5" t="s">
        <v>28</v>
      </c>
      <c r="C150" s="5" t="s">
        <v>202</v>
      </c>
      <c r="D150" s="5">
        <v>441</v>
      </c>
      <c r="E150" s="5">
        <v>376</v>
      </c>
      <c r="F150" s="4">
        <v>6.25</v>
      </c>
      <c r="G150" s="4" t="s">
        <v>54</v>
      </c>
      <c r="H150" s="5"/>
    </row>
    <row r="151" ht="15" spans="1:8">
      <c r="A151" s="4">
        <v>149</v>
      </c>
      <c r="B151" s="5" t="s">
        <v>28</v>
      </c>
      <c r="C151" s="5" t="s">
        <v>203</v>
      </c>
      <c r="D151" s="5">
        <v>360</v>
      </c>
      <c r="E151" s="5">
        <v>296</v>
      </c>
      <c r="F151" s="4">
        <v>20.4</v>
      </c>
      <c r="G151" s="4" t="s">
        <v>54</v>
      </c>
      <c r="H151" s="5"/>
    </row>
    <row r="152" ht="15" spans="1:8">
      <c r="A152" s="4">
        <v>150</v>
      </c>
      <c r="B152" s="5" t="s">
        <v>28</v>
      </c>
      <c r="C152" s="5" t="s">
        <v>204</v>
      </c>
      <c r="D152" s="5">
        <v>576</v>
      </c>
      <c r="E152" s="5">
        <v>450</v>
      </c>
      <c r="F152" s="4">
        <v>28.75</v>
      </c>
      <c r="G152" s="4" t="s">
        <v>54</v>
      </c>
      <c r="H152" s="5"/>
    </row>
    <row r="153" ht="15" spans="1:8">
      <c r="A153" s="4">
        <v>151</v>
      </c>
      <c r="B153" s="5" t="s">
        <v>28</v>
      </c>
      <c r="C153" s="5" t="s">
        <v>205</v>
      </c>
      <c r="D153" s="5">
        <v>560</v>
      </c>
      <c r="E153" s="5">
        <v>480</v>
      </c>
      <c r="F153" s="4">
        <v>15</v>
      </c>
      <c r="G153" s="4" t="s">
        <v>54</v>
      </c>
      <c r="H153" s="5"/>
    </row>
    <row r="154" ht="15" spans="1:8">
      <c r="A154" s="4">
        <v>152</v>
      </c>
      <c r="B154" s="5" t="s">
        <v>28</v>
      </c>
      <c r="C154" s="5" t="s">
        <v>206</v>
      </c>
      <c r="D154" s="5">
        <v>640</v>
      </c>
      <c r="E154" s="5">
        <v>528</v>
      </c>
      <c r="F154" s="4">
        <v>26.4</v>
      </c>
      <c r="G154" s="4" t="s">
        <v>54</v>
      </c>
      <c r="H154" s="5"/>
    </row>
    <row r="155" ht="15" spans="1:8">
      <c r="A155" s="4">
        <v>153</v>
      </c>
      <c r="B155" s="5" t="s">
        <v>28</v>
      </c>
      <c r="C155" s="5" t="s">
        <v>207</v>
      </c>
      <c r="D155" s="5">
        <v>676</v>
      </c>
      <c r="E155" s="5">
        <v>596</v>
      </c>
      <c r="F155" s="4">
        <v>12</v>
      </c>
      <c r="G155" s="4" t="s">
        <v>54</v>
      </c>
      <c r="H155" s="5"/>
    </row>
    <row r="156" ht="15" spans="1:8">
      <c r="A156" s="4">
        <v>154</v>
      </c>
      <c r="B156" s="5" t="s">
        <v>28</v>
      </c>
      <c r="C156" s="5" t="s">
        <v>208</v>
      </c>
      <c r="D156" s="5">
        <v>330</v>
      </c>
      <c r="E156" s="5">
        <v>330</v>
      </c>
      <c r="F156" s="4">
        <v>0</v>
      </c>
      <c r="G156" s="4" t="s">
        <v>54</v>
      </c>
      <c r="H156" s="5"/>
    </row>
    <row r="157" ht="15" spans="1:8">
      <c r="A157" s="4">
        <v>155</v>
      </c>
      <c r="B157" s="5" t="s">
        <v>28</v>
      </c>
      <c r="C157" s="5" t="s">
        <v>209</v>
      </c>
      <c r="D157" s="5">
        <v>256</v>
      </c>
      <c r="E157" s="5">
        <v>176</v>
      </c>
      <c r="F157" s="4">
        <v>18</v>
      </c>
      <c r="G157" s="4" t="s">
        <v>54</v>
      </c>
      <c r="H157" s="5"/>
    </row>
    <row r="158" ht="15" spans="1:8">
      <c r="A158" s="4">
        <v>156</v>
      </c>
      <c r="B158" s="5" t="s">
        <v>28</v>
      </c>
      <c r="C158" s="5" t="s">
        <v>210</v>
      </c>
      <c r="D158" s="5">
        <v>96</v>
      </c>
      <c r="E158" s="5">
        <v>96</v>
      </c>
      <c r="F158" s="4">
        <v>0</v>
      </c>
      <c r="G158" s="4" t="s">
        <v>54</v>
      </c>
      <c r="H158" s="5"/>
    </row>
    <row r="159" ht="15" spans="1:8">
      <c r="A159" s="4">
        <v>157</v>
      </c>
      <c r="B159" s="5" t="s">
        <v>28</v>
      </c>
      <c r="C159" s="5" t="s">
        <v>211</v>
      </c>
      <c r="D159" s="5">
        <v>320</v>
      </c>
      <c r="E159" s="5">
        <v>320</v>
      </c>
      <c r="F159" s="4">
        <v>0</v>
      </c>
      <c r="G159" s="4" t="s">
        <v>54</v>
      </c>
      <c r="H159" s="5"/>
    </row>
    <row r="160" ht="15" spans="1:8">
      <c r="A160" s="4">
        <v>158</v>
      </c>
      <c r="B160" s="5" t="s">
        <v>28</v>
      </c>
      <c r="C160" s="5" t="s">
        <v>212</v>
      </c>
      <c r="D160" s="5">
        <v>520</v>
      </c>
      <c r="E160" s="5">
        <v>472</v>
      </c>
      <c r="F160" s="4">
        <v>9</v>
      </c>
      <c r="G160" s="4" t="s">
        <v>54</v>
      </c>
      <c r="H160" s="5"/>
    </row>
    <row r="161" ht="15" spans="1:8">
      <c r="A161" s="4">
        <v>159</v>
      </c>
      <c r="B161" s="5" t="s">
        <v>28</v>
      </c>
      <c r="C161" s="5" t="s">
        <v>213</v>
      </c>
      <c r="D161" s="5">
        <v>220</v>
      </c>
      <c r="E161" s="5">
        <v>220</v>
      </c>
      <c r="F161" s="4">
        <v>0</v>
      </c>
      <c r="G161" s="4" t="s">
        <v>54</v>
      </c>
      <c r="H161" s="5"/>
    </row>
    <row r="162" ht="45" hidden="1" spans="1:8">
      <c r="A162" s="4">
        <v>160</v>
      </c>
      <c r="B162" s="14" t="s">
        <v>20</v>
      </c>
      <c r="C162" s="15" t="s">
        <v>214</v>
      </c>
      <c r="D162" s="14">
        <v>237.5</v>
      </c>
      <c r="E162" s="14">
        <v>199</v>
      </c>
      <c r="F162" s="16"/>
      <c r="G162" s="16" t="s">
        <v>54</v>
      </c>
      <c r="H162" s="5"/>
    </row>
    <row r="163" ht="15" hidden="1" spans="1:8">
      <c r="A163" s="4">
        <v>161</v>
      </c>
      <c r="B163" s="14" t="s">
        <v>20</v>
      </c>
      <c r="C163" s="17" t="s">
        <v>215</v>
      </c>
      <c r="D163" s="14">
        <v>450</v>
      </c>
      <c r="E163" s="14">
        <v>177.5</v>
      </c>
      <c r="F163" s="16"/>
      <c r="G163" s="16" t="s">
        <v>54</v>
      </c>
      <c r="H163" s="5"/>
    </row>
    <row r="164" ht="15" hidden="1" spans="1:8">
      <c r="A164" s="4">
        <v>162</v>
      </c>
      <c r="B164" s="14" t="s">
        <v>20</v>
      </c>
      <c r="C164" s="17" t="s">
        <v>216</v>
      </c>
      <c r="D164" s="14">
        <v>102</v>
      </c>
      <c r="E164" s="14">
        <v>84</v>
      </c>
      <c r="F164" s="16"/>
      <c r="G164" s="16" t="s">
        <v>54</v>
      </c>
      <c r="H164" s="5"/>
    </row>
    <row r="165" ht="15" hidden="1" spans="1:8">
      <c r="A165" s="4">
        <v>163</v>
      </c>
      <c r="B165" s="14" t="s">
        <v>20</v>
      </c>
      <c r="C165" s="17" t="s">
        <v>217</v>
      </c>
      <c r="D165" s="14">
        <v>60</v>
      </c>
      <c r="E165" s="14">
        <v>42</v>
      </c>
      <c r="F165" s="16"/>
      <c r="G165" s="16" t="s">
        <v>54</v>
      </c>
      <c r="H165" s="5"/>
    </row>
    <row r="166" ht="15" hidden="1" spans="1:8">
      <c r="A166" s="4">
        <v>164</v>
      </c>
      <c r="B166" s="14" t="s">
        <v>20</v>
      </c>
      <c r="C166" s="17" t="s">
        <v>218</v>
      </c>
      <c r="D166" s="14">
        <v>50</v>
      </c>
      <c r="E166" s="14">
        <v>50</v>
      </c>
      <c r="F166" s="16"/>
      <c r="G166" s="16" t="s">
        <v>54</v>
      </c>
      <c r="H166" s="5"/>
    </row>
    <row r="167" ht="15" hidden="1" spans="1:8">
      <c r="A167" s="4">
        <v>165</v>
      </c>
      <c r="B167" s="14" t="s">
        <v>20</v>
      </c>
      <c r="C167" s="17" t="s">
        <v>219</v>
      </c>
      <c r="D167" s="14">
        <v>36</v>
      </c>
      <c r="E167" s="14">
        <v>24</v>
      </c>
      <c r="F167" s="16"/>
      <c r="G167" s="16" t="s">
        <v>54</v>
      </c>
      <c r="H167" s="5"/>
    </row>
    <row r="168" ht="15" hidden="1" spans="1:8">
      <c r="A168" s="4">
        <v>166</v>
      </c>
      <c r="B168" s="14" t="s">
        <v>20</v>
      </c>
      <c r="C168" s="14" t="s">
        <v>220</v>
      </c>
      <c r="D168" s="14">
        <v>24</v>
      </c>
      <c r="E168" s="14">
        <v>24</v>
      </c>
      <c r="F168" s="16"/>
      <c r="G168" s="16" t="s">
        <v>54</v>
      </c>
      <c r="H168" s="5"/>
    </row>
    <row r="169" ht="15" hidden="1" spans="1:8">
      <c r="A169" s="4">
        <v>167</v>
      </c>
      <c r="B169" s="14" t="s">
        <v>20</v>
      </c>
      <c r="C169" s="14" t="s">
        <v>221</v>
      </c>
      <c r="D169" s="14">
        <v>208</v>
      </c>
      <c r="E169" s="14">
        <v>187</v>
      </c>
      <c r="F169" s="16"/>
      <c r="G169" s="16" t="s">
        <v>54</v>
      </c>
      <c r="H169" s="5"/>
    </row>
    <row r="170" ht="15" hidden="1" spans="1:8">
      <c r="A170" s="4">
        <v>168</v>
      </c>
      <c r="B170" s="14" t="s">
        <v>20</v>
      </c>
      <c r="C170" s="14" t="s">
        <v>222</v>
      </c>
      <c r="D170" s="14">
        <v>140</v>
      </c>
      <c r="E170" s="14">
        <v>90</v>
      </c>
      <c r="F170" s="16"/>
      <c r="G170" s="16" t="s">
        <v>54</v>
      </c>
      <c r="H170" s="5"/>
    </row>
    <row r="171" ht="15" hidden="1" spans="1:8">
      <c r="A171" s="4">
        <v>169</v>
      </c>
      <c r="B171" s="14" t="s">
        <v>20</v>
      </c>
      <c r="C171" s="14" t="s">
        <v>223</v>
      </c>
      <c r="D171" s="14">
        <v>176</v>
      </c>
      <c r="E171" s="14">
        <v>141</v>
      </c>
      <c r="F171" s="16">
        <v>5.88</v>
      </c>
      <c r="G171" s="16" t="s">
        <v>54</v>
      </c>
      <c r="H171" s="5"/>
    </row>
    <row r="172" ht="15" hidden="1" spans="1:8">
      <c r="A172" s="4">
        <v>170</v>
      </c>
      <c r="B172" s="14" t="s">
        <v>20</v>
      </c>
      <c r="C172" s="14" t="s">
        <v>224</v>
      </c>
      <c r="D172" s="14">
        <v>195</v>
      </c>
      <c r="E172" s="14">
        <v>179</v>
      </c>
      <c r="F172" s="16"/>
      <c r="G172" s="16" t="s">
        <v>54</v>
      </c>
      <c r="H172" s="5"/>
    </row>
    <row r="173" ht="15" hidden="1" spans="1:8">
      <c r="A173" s="4">
        <v>171</v>
      </c>
      <c r="B173" s="14" t="s">
        <v>20</v>
      </c>
      <c r="C173" s="14" t="s">
        <v>222</v>
      </c>
      <c r="D173" s="14">
        <v>150</v>
      </c>
      <c r="E173" s="14">
        <v>129</v>
      </c>
      <c r="F173" s="16"/>
      <c r="G173" s="16" t="s">
        <v>54</v>
      </c>
      <c r="H173" s="5"/>
    </row>
    <row r="174" ht="15" hidden="1" spans="1:8">
      <c r="A174" s="4">
        <v>172</v>
      </c>
      <c r="B174" s="14" t="s">
        <v>20</v>
      </c>
      <c r="C174" s="14" t="s">
        <v>225</v>
      </c>
      <c r="D174" s="14">
        <v>240</v>
      </c>
      <c r="E174" s="14">
        <v>210</v>
      </c>
      <c r="F174" s="16"/>
      <c r="G174" s="16" t="s">
        <v>54</v>
      </c>
      <c r="H174" s="5"/>
    </row>
    <row r="175" ht="15" hidden="1" spans="1:8">
      <c r="A175" s="4">
        <v>173</v>
      </c>
      <c r="B175" s="14" t="s">
        <v>20</v>
      </c>
      <c r="C175" s="14" t="s">
        <v>226</v>
      </c>
      <c r="D175" s="14">
        <v>121</v>
      </c>
      <c r="E175" s="14">
        <v>80</v>
      </c>
      <c r="F175" s="16">
        <v>5.4</v>
      </c>
      <c r="G175" s="16" t="s">
        <v>54</v>
      </c>
      <c r="H175" s="5"/>
    </row>
    <row r="176" ht="15" hidden="1" spans="1:8">
      <c r="A176" s="4">
        <v>174</v>
      </c>
      <c r="B176" s="14" t="s">
        <v>20</v>
      </c>
      <c r="C176" s="14" t="s">
        <v>227</v>
      </c>
      <c r="D176" s="14">
        <v>60</v>
      </c>
      <c r="E176" s="14">
        <v>60</v>
      </c>
      <c r="F176" s="16"/>
      <c r="G176" s="16" t="s">
        <v>54</v>
      </c>
      <c r="H176" s="5"/>
    </row>
    <row r="177" ht="15" hidden="1" spans="1:8">
      <c r="A177" s="4">
        <v>175</v>
      </c>
      <c r="B177" s="14" t="s">
        <v>20</v>
      </c>
      <c r="C177" s="14" t="s">
        <v>228</v>
      </c>
      <c r="D177" s="14">
        <v>65</v>
      </c>
      <c r="E177" s="14">
        <v>65</v>
      </c>
      <c r="F177" s="16"/>
      <c r="G177" s="16" t="s">
        <v>54</v>
      </c>
      <c r="H177" s="5"/>
    </row>
    <row r="178" ht="15" hidden="1" spans="1:8">
      <c r="A178" s="4">
        <v>176</v>
      </c>
      <c r="B178" s="14" t="s">
        <v>20</v>
      </c>
      <c r="C178" s="14" t="s">
        <v>229</v>
      </c>
      <c r="D178" s="14">
        <v>81.8</v>
      </c>
      <c r="E178" s="14">
        <v>81.8</v>
      </c>
      <c r="F178" s="16"/>
      <c r="G178" s="16" t="s">
        <v>54</v>
      </c>
      <c r="H178" s="5"/>
    </row>
    <row r="179" ht="15" hidden="1" spans="1:8">
      <c r="A179" s="4">
        <v>177</v>
      </c>
      <c r="B179" s="14" t="s">
        <v>20</v>
      </c>
      <c r="C179" s="14" t="s">
        <v>230</v>
      </c>
      <c r="D179" s="14">
        <v>103.6</v>
      </c>
      <c r="E179" s="14"/>
      <c r="F179" s="16">
        <v>80</v>
      </c>
      <c r="G179" s="16" t="s">
        <v>54</v>
      </c>
      <c r="H179" s="5"/>
    </row>
    <row r="180" ht="15" hidden="1" spans="1:8">
      <c r="A180" s="4">
        <v>178</v>
      </c>
      <c r="B180" s="14" t="s">
        <v>20</v>
      </c>
      <c r="C180" s="14" t="s">
        <v>231</v>
      </c>
      <c r="D180" s="14">
        <v>317.75</v>
      </c>
      <c r="E180" s="14">
        <v>287.75</v>
      </c>
      <c r="F180" s="16"/>
      <c r="G180" s="16" t="s">
        <v>54</v>
      </c>
      <c r="H180" s="5"/>
    </row>
    <row r="181" ht="15" hidden="1" spans="1:8">
      <c r="A181" s="4">
        <v>179</v>
      </c>
      <c r="B181" s="14" t="s">
        <v>20</v>
      </c>
      <c r="C181" s="14" t="s">
        <v>232</v>
      </c>
      <c r="D181" s="14">
        <v>269</v>
      </c>
      <c r="E181" s="14"/>
      <c r="F181" s="16">
        <v>150</v>
      </c>
      <c r="G181" s="16" t="s">
        <v>54</v>
      </c>
      <c r="H181" s="5"/>
    </row>
    <row r="182" ht="15" hidden="1" spans="1:8">
      <c r="A182" s="4">
        <v>180</v>
      </c>
      <c r="B182" s="14" t="s">
        <v>20</v>
      </c>
      <c r="C182" s="14" t="s">
        <v>233</v>
      </c>
      <c r="D182" s="14">
        <v>80.6</v>
      </c>
      <c r="E182" s="14">
        <v>80.6</v>
      </c>
      <c r="F182" s="16"/>
      <c r="G182" s="16" t="s">
        <v>54</v>
      </c>
      <c r="H182" s="5"/>
    </row>
    <row r="183" ht="15" hidden="1" spans="1:8">
      <c r="A183" s="4">
        <v>181</v>
      </c>
      <c r="B183" s="5" t="s">
        <v>234</v>
      </c>
      <c r="C183" s="5" t="s">
        <v>235</v>
      </c>
      <c r="D183" s="5">
        <v>132</v>
      </c>
      <c r="E183" s="5">
        <v>98</v>
      </c>
      <c r="F183" s="4"/>
      <c r="G183" s="4" t="s">
        <v>66</v>
      </c>
      <c r="H183" s="5"/>
    </row>
    <row r="184" ht="15" hidden="1" spans="1:8">
      <c r="A184" s="4">
        <v>182</v>
      </c>
      <c r="B184" s="5" t="s">
        <v>234</v>
      </c>
      <c r="C184" s="5" t="s">
        <v>236</v>
      </c>
      <c r="D184" s="5">
        <v>145</v>
      </c>
      <c r="E184" s="5">
        <v>89</v>
      </c>
      <c r="F184" s="4"/>
      <c r="G184" s="4" t="s">
        <v>66</v>
      </c>
      <c r="H184" s="5"/>
    </row>
    <row r="185" ht="15" hidden="1" spans="1:8">
      <c r="A185" s="4">
        <v>183</v>
      </c>
      <c r="B185" s="5" t="s">
        <v>234</v>
      </c>
      <c r="C185" s="5" t="s">
        <v>237</v>
      </c>
      <c r="D185" s="5">
        <v>235</v>
      </c>
      <c r="E185" s="5">
        <v>189</v>
      </c>
      <c r="F185" s="4"/>
      <c r="G185" s="4" t="s">
        <v>66</v>
      </c>
      <c r="H185" s="5"/>
    </row>
    <row r="186" ht="15" hidden="1" spans="1:8">
      <c r="A186" s="4">
        <v>184</v>
      </c>
      <c r="B186" s="5" t="s">
        <v>234</v>
      </c>
      <c r="C186" s="5" t="s">
        <v>238</v>
      </c>
      <c r="D186" s="5">
        <v>214</v>
      </c>
      <c r="E186" s="5">
        <v>188</v>
      </c>
      <c r="F186" s="4"/>
      <c r="G186" s="4" t="s">
        <v>66</v>
      </c>
      <c r="H186" s="5"/>
    </row>
    <row r="187" ht="15" hidden="1" spans="1:8">
      <c r="A187" s="4">
        <v>185</v>
      </c>
      <c r="B187" s="5" t="s">
        <v>234</v>
      </c>
      <c r="C187" s="5" t="s">
        <v>239</v>
      </c>
      <c r="D187" s="5">
        <v>158</v>
      </c>
      <c r="E187" s="5">
        <v>128</v>
      </c>
      <c r="F187" s="4"/>
      <c r="G187" s="4" t="s">
        <v>66</v>
      </c>
      <c r="H187" s="5"/>
    </row>
    <row r="188" ht="15" hidden="1" spans="1:8">
      <c r="A188" s="4">
        <v>186</v>
      </c>
      <c r="B188" s="5" t="s">
        <v>234</v>
      </c>
      <c r="C188" s="5" t="s">
        <v>240</v>
      </c>
      <c r="D188" s="5">
        <v>201</v>
      </c>
      <c r="E188" s="5">
        <v>167</v>
      </c>
      <c r="F188" s="4"/>
      <c r="G188" s="4" t="s">
        <v>66</v>
      </c>
      <c r="H188" s="5"/>
    </row>
    <row r="189" ht="15" hidden="1" spans="1:8">
      <c r="A189" s="4">
        <v>187</v>
      </c>
      <c r="B189" s="5" t="s">
        <v>234</v>
      </c>
      <c r="C189" s="5" t="s">
        <v>241</v>
      </c>
      <c r="D189" s="5">
        <v>231</v>
      </c>
      <c r="E189" s="5">
        <v>199</v>
      </c>
      <c r="F189" s="4"/>
      <c r="G189" s="4" t="s">
        <v>66</v>
      </c>
      <c r="H189" s="5"/>
    </row>
    <row r="190" ht="15" hidden="1" spans="1:8">
      <c r="A190" s="4">
        <v>188</v>
      </c>
      <c r="B190" s="5" t="s">
        <v>234</v>
      </c>
      <c r="C190" s="5" t="s">
        <v>242</v>
      </c>
      <c r="D190" s="5">
        <v>212</v>
      </c>
      <c r="E190" s="5">
        <v>178</v>
      </c>
      <c r="F190" s="4"/>
      <c r="G190" s="4" t="s">
        <v>66</v>
      </c>
      <c r="H190" s="5"/>
    </row>
    <row r="191" ht="15" hidden="1" spans="1:8">
      <c r="A191" s="4">
        <v>189</v>
      </c>
      <c r="B191" s="5" t="s">
        <v>234</v>
      </c>
      <c r="C191" s="5" t="s">
        <v>243</v>
      </c>
      <c r="D191" s="5">
        <v>89</v>
      </c>
      <c r="E191" s="5">
        <v>89</v>
      </c>
      <c r="F191" s="4"/>
      <c r="G191" s="4" t="s">
        <v>66</v>
      </c>
      <c r="H191" s="5"/>
    </row>
    <row r="192" ht="15" hidden="1" spans="1:8">
      <c r="A192" s="4">
        <v>190</v>
      </c>
      <c r="B192" s="5" t="s">
        <v>234</v>
      </c>
      <c r="C192" s="5" t="s">
        <v>244</v>
      </c>
      <c r="D192" s="5">
        <v>187</v>
      </c>
      <c r="E192" s="5">
        <v>156</v>
      </c>
      <c r="F192" s="4"/>
      <c r="G192" s="4" t="s">
        <v>66</v>
      </c>
      <c r="H192" s="5"/>
    </row>
    <row r="193" ht="15" hidden="1" spans="1:8">
      <c r="A193" s="4">
        <v>191</v>
      </c>
      <c r="B193" s="5" t="s">
        <v>234</v>
      </c>
      <c r="C193" s="5" t="s">
        <v>245</v>
      </c>
      <c r="D193" s="5">
        <v>97</v>
      </c>
      <c r="E193" s="5">
        <v>78</v>
      </c>
      <c r="F193" s="4"/>
      <c r="G193" s="4" t="s">
        <v>66</v>
      </c>
      <c r="H193" s="5"/>
    </row>
    <row r="194" ht="15" hidden="1" spans="1:8">
      <c r="A194" s="4">
        <v>192</v>
      </c>
      <c r="B194" s="5" t="s">
        <v>234</v>
      </c>
      <c r="C194" s="5" t="s">
        <v>246</v>
      </c>
      <c r="D194" s="5">
        <v>105</v>
      </c>
      <c r="E194" s="5">
        <v>89</v>
      </c>
      <c r="F194" s="4"/>
      <c r="G194" s="4" t="s">
        <v>66</v>
      </c>
      <c r="H194" s="5"/>
    </row>
    <row r="195" ht="15" hidden="1" spans="1:8">
      <c r="A195" s="4">
        <v>193</v>
      </c>
      <c r="B195" s="5" t="s">
        <v>234</v>
      </c>
      <c r="C195" s="5" t="s">
        <v>247</v>
      </c>
      <c r="D195" s="5">
        <v>58</v>
      </c>
      <c r="E195" s="5">
        <v>58</v>
      </c>
      <c r="F195" s="4"/>
      <c r="G195" s="4" t="s">
        <v>66</v>
      </c>
      <c r="H195" s="5"/>
    </row>
    <row r="196" ht="15" hidden="1" spans="1:8">
      <c r="A196" s="4">
        <v>194</v>
      </c>
      <c r="B196" s="5" t="s">
        <v>234</v>
      </c>
      <c r="C196" s="5" t="s">
        <v>248</v>
      </c>
      <c r="D196" s="5">
        <v>135</v>
      </c>
      <c r="E196" s="5">
        <v>92</v>
      </c>
      <c r="F196" s="4"/>
      <c r="G196" s="4" t="s">
        <v>66</v>
      </c>
      <c r="H196" s="5"/>
    </row>
    <row r="197" ht="15" hidden="1" spans="1:8">
      <c r="A197" s="4">
        <v>195</v>
      </c>
      <c r="B197" s="5" t="s">
        <v>234</v>
      </c>
      <c r="C197" s="5" t="s">
        <v>249</v>
      </c>
      <c r="D197" s="5">
        <v>241</v>
      </c>
      <c r="E197" s="5">
        <v>187</v>
      </c>
      <c r="F197" s="4"/>
      <c r="G197" s="4" t="s">
        <v>66</v>
      </c>
      <c r="H197" s="5"/>
    </row>
    <row r="198" ht="15" hidden="1" spans="1:8">
      <c r="A198" s="4">
        <v>196</v>
      </c>
      <c r="B198" s="5" t="s">
        <v>234</v>
      </c>
      <c r="C198" s="5" t="s">
        <v>250</v>
      </c>
      <c r="D198" s="5">
        <v>136</v>
      </c>
      <c r="E198" s="5">
        <v>98</v>
      </c>
      <c r="F198" s="4"/>
      <c r="G198" s="4" t="s">
        <v>66</v>
      </c>
      <c r="H198" s="5"/>
    </row>
    <row r="199" ht="15" hidden="1" spans="1:8">
      <c r="A199" s="4">
        <v>197</v>
      </c>
      <c r="B199" s="5" t="s">
        <v>234</v>
      </c>
      <c r="C199" s="5" t="s">
        <v>251</v>
      </c>
      <c r="D199" s="5">
        <v>98</v>
      </c>
      <c r="E199" s="5">
        <v>76</v>
      </c>
      <c r="F199" s="4"/>
      <c r="G199" s="4" t="s">
        <v>66</v>
      </c>
      <c r="H199" s="5"/>
    </row>
    <row r="200" ht="15" hidden="1" spans="1:8">
      <c r="A200" s="4">
        <v>198</v>
      </c>
      <c r="B200" s="5" t="s">
        <v>234</v>
      </c>
      <c r="C200" s="5" t="s">
        <v>252</v>
      </c>
      <c r="D200" s="5">
        <v>171</v>
      </c>
      <c r="E200" s="5">
        <v>138</v>
      </c>
      <c r="F200" s="4"/>
      <c r="G200" s="4" t="s">
        <v>66</v>
      </c>
      <c r="H200" s="5"/>
    </row>
    <row r="201" ht="15" hidden="1" spans="1:8">
      <c r="A201" s="4">
        <v>199</v>
      </c>
      <c r="B201" s="5" t="s">
        <v>234</v>
      </c>
      <c r="C201" s="5" t="s">
        <v>253</v>
      </c>
      <c r="D201" s="5">
        <v>223</v>
      </c>
      <c r="E201" s="5">
        <v>175</v>
      </c>
      <c r="F201" s="4"/>
      <c r="G201" s="4" t="s">
        <v>66</v>
      </c>
      <c r="H201" s="5"/>
    </row>
    <row r="202" ht="15" hidden="1" spans="1:8">
      <c r="A202" s="4">
        <v>200</v>
      </c>
      <c r="B202" s="5" t="s">
        <v>234</v>
      </c>
      <c r="C202" s="5" t="s">
        <v>254</v>
      </c>
      <c r="D202" s="5">
        <v>79</v>
      </c>
      <c r="E202" s="5">
        <v>79</v>
      </c>
      <c r="F202" s="4"/>
      <c r="G202" s="4" t="s">
        <v>66</v>
      </c>
      <c r="H202" s="5"/>
    </row>
    <row r="203" ht="15" hidden="1" spans="1:8">
      <c r="A203" s="4">
        <v>201</v>
      </c>
      <c r="B203" s="5" t="s">
        <v>234</v>
      </c>
      <c r="C203" s="5" t="s">
        <v>255</v>
      </c>
      <c r="D203" s="5">
        <v>230</v>
      </c>
      <c r="E203" s="5">
        <v>168</v>
      </c>
      <c r="F203" s="4"/>
      <c r="G203" s="4" t="s">
        <v>66</v>
      </c>
      <c r="H203" s="5"/>
    </row>
    <row r="204" ht="15" hidden="1" spans="1:8">
      <c r="A204" s="4">
        <v>202</v>
      </c>
      <c r="B204" s="5" t="s">
        <v>234</v>
      </c>
      <c r="C204" s="5" t="s">
        <v>256</v>
      </c>
      <c r="D204" s="5">
        <v>173</v>
      </c>
      <c r="E204" s="5">
        <v>123</v>
      </c>
      <c r="F204" s="4"/>
      <c r="G204" s="4" t="s">
        <v>66</v>
      </c>
      <c r="H204" s="5"/>
    </row>
    <row r="205" ht="15" hidden="1" spans="1:8">
      <c r="A205" s="4">
        <v>203</v>
      </c>
      <c r="B205" s="5" t="s">
        <v>234</v>
      </c>
      <c r="C205" s="5" t="s">
        <v>257</v>
      </c>
      <c r="D205" s="5">
        <v>135</v>
      </c>
      <c r="E205" s="5">
        <v>98</v>
      </c>
      <c r="F205" s="4"/>
      <c r="G205" s="4" t="s">
        <v>66</v>
      </c>
      <c r="H205" s="5"/>
    </row>
    <row r="206" ht="15" hidden="1" spans="1:8">
      <c r="A206" s="4">
        <v>204</v>
      </c>
      <c r="B206" s="5" t="s">
        <v>234</v>
      </c>
      <c r="C206" s="5" t="s">
        <v>258</v>
      </c>
      <c r="D206" s="5">
        <v>91</v>
      </c>
      <c r="E206" s="5">
        <v>58</v>
      </c>
      <c r="F206" s="4"/>
      <c r="G206" s="4" t="s">
        <v>66</v>
      </c>
      <c r="H206" s="5"/>
    </row>
    <row r="207" ht="15" hidden="1" spans="1:8">
      <c r="A207" s="4">
        <v>205</v>
      </c>
      <c r="B207" s="5" t="s">
        <v>234</v>
      </c>
      <c r="C207" s="5" t="s">
        <v>259</v>
      </c>
      <c r="D207" s="5">
        <v>54</v>
      </c>
      <c r="E207" s="5">
        <v>54</v>
      </c>
      <c r="F207" s="4"/>
      <c r="G207" s="4" t="s">
        <v>66</v>
      </c>
      <c r="H207" s="5"/>
    </row>
    <row r="208" ht="15" hidden="1" spans="1:8">
      <c r="A208" s="4">
        <v>206</v>
      </c>
      <c r="B208" s="5" t="s">
        <v>234</v>
      </c>
      <c r="C208" s="5" t="s">
        <v>260</v>
      </c>
      <c r="D208" s="5">
        <v>235</v>
      </c>
      <c r="E208" s="5">
        <v>183</v>
      </c>
      <c r="F208" s="4"/>
      <c r="G208" s="4" t="s">
        <v>66</v>
      </c>
      <c r="H208" s="5"/>
    </row>
    <row r="209" ht="15" hidden="1" spans="1:8">
      <c r="A209" s="4">
        <v>207</v>
      </c>
      <c r="B209" s="5" t="s">
        <v>234</v>
      </c>
      <c r="C209" s="5" t="s">
        <v>261</v>
      </c>
      <c r="D209" s="5">
        <v>235</v>
      </c>
      <c r="E209" s="5">
        <v>163</v>
      </c>
      <c r="F209" s="4"/>
      <c r="G209" s="4" t="s">
        <v>66</v>
      </c>
      <c r="H209" s="5"/>
    </row>
    <row r="210" s="1" customFormat="1" ht="15" hidden="1" spans="1:8">
      <c r="A210" s="4">
        <v>208</v>
      </c>
      <c r="B210" s="6" t="s">
        <v>234</v>
      </c>
      <c r="C210" s="6" t="s">
        <v>262</v>
      </c>
      <c r="D210" s="6">
        <v>162</v>
      </c>
      <c r="E210" s="6">
        <v>100</v>
      </c>
      <c r="F210" s="18"/>
      <c r="G210" s="18" t="s">
        <v>66</v>
      </c>
      <c r="H210" s="6" t="s">
        <v>180</v>
      </c>
    </row>
    <row r="211" s="1" customFormat="1" ht="15" hidden="1" spans="1:8">
      <c r="A211" s="4">
        <v>209</v>
      </c>
      <c r="B211" s="6" t="s">
        <v>234</v>
      </c>
      <c r="C211" s="6" t="s">
        <v>263</v>
      </c>
      <c r="D211" s="6">
        <v>145</v>
      </c>
      <c r="E211" s="6">
        <v>68</v>
      </c>
      <c r="F211" s="18"/>
      <c r="G211" s="18" t="s">
        <v>66</v>
      </c>
      <c r="H211" s="6" t="s">
        <v>180</v>
      </c>
    </row>
    <row r="212" s="1" customFormat="1" ht="15" hidden="1" spans="1:8">
      <c r="A212" s="4">
        <v>210</v>
      </c>
      <c r="B212" s="6" t="s">
        <v>234</v>
      </c>
      <c r="C212" s="6" t="s">
        <v>264</v>
      </c>
      <c r="D212" s="6">
        <v>148</v>
      </c>
      <c r="E212" s="6">
        <v>78</v>
      </c>
      <c r="F212" s="18"/>
      <c r="G212" s="18" t="s">
        <v>66</v>
      </c>
      <c r="H212" s="6" t="s">
        <v>180</v>
      </c>
    </row>
    <row r="213" s="1" customFormat="1" ht="15" hidden="1" spans="1:8">
      <c r="A213" s="4">
        <v>211</v>
      </c>
      <c r="B213" s="6" t="s">
        <v>234</v>
      </c>
      <c r="C213" s="6" t="s">
        <v>265</v>
      </c>
      <c r="D213" s="6">
        <v>182</v>
      </c>
      <c r="E213" s="6">
        <v>120</v>
      </c>
      <c r="F213" s="18"/>
      <c r="G213" s="18" t="s">
        <v>66</v>
      </c>
      <c r="H213" s="6" t="s">
        <v>180</v>
      </c>
    </row>
    <row r="214" s="1" customFormat="1" ht="15" hidden="1" spans="1:8">
      <c r="A214" s="4">
        <v>212</v>
      </c>
      <c r="B214" s="6" t="s">
        <v>234</v>
      </c>
      <c r="C214" s="6" t="s">
        <v>266</v>
      </c>
      <c r="D214" s="6">
        <v>152</v>
      </c>
      <c r="E214" s="6">
        <v>110</v>
      </c>
      <c r="F214" s="18"/>
      <c r="G214" s="18" t="s">
        <v>66</v>
      </c>
      <c r="H214" s="6" t="s">
        <v>180</v>
      </c>
    </row>
    <row r="215" s="1" customFormat="1" ht="15" hidden="1" spans="1:8">
      <c r="A215" s="4">
        <v>213</v>
      </c>
      <c r="B215" s="6" t="s">
        <v>234</v>
      </c>
      <c r="C215" s="6" t="s">
        <v>267</v>
      </c>
      <c r="D215" s="6">
        <v>145</v>
      </c>
      <c r="E215" s="6">
        <v>83</v>
      </c>
      <c r="F215" s="18"/>
      <c r="G215" s="18" t="s">
        <v>66</v>
      </c>
      <c r="H215" s="6" t="s">
        <v>180</v>
      </c>
    </row>
    <row r="216" s="1" customFormat="1" ht="15" hidden="1" spans="1:8">
      <c r="A216" s="4">
        <v>214</v>
      </c>
      <c r="B216" s="6" t="s">
        <v>234</v>
      </c>
      <c r="C216" s="6" t="s">
        <v>268</v>
      </c>
      <c r="D216" s="6">
        <v>136</v>
      </c>
      <c r="E216" s="6">
        <v>96</v>
      </c>
      <c r="F216" s="18"/>
      <c r="G216" s="18" t="s">
        <v>66</v>
      </c>
      <c r="H216" s="6" t="s">
        <v>180</v>
      </c>
    </row>
    <row r="217" s="1" customFormat="1" ht="15" hidden="1" spans="1:8">
      <c r="A217" s="4">
        <v>215</v>
      </c>
      <c r="B217" s="6" t="s">
        <v>234</v>
      </c>
      <c r="C217" s="6" t="s">
        <v>269</v>
      </c>
      <c r="D217" s="6">
        <v>150</v>
      </c>
      <c r="E217" s="6">
        <v>90</v>
      </c>
      <c r="F217" s="18"/>
      <c r="G217" s="18" t="s">
        <v>66</v>
      </c>
      <c r="H217" s="6" t="s">
        <v>180</v>
      </c>
    </row>
    <row r="218" s="1" customFormat="1" ht="15" hidden="1" spans="1:8">
      <c r="A218" s="4">
        <v>216</v>
      </c>
      <c r="B218" s="6" t="s">
        <v>234</v>
      </c>
      <c r="C218" s="6" t="s">
        <v>270</v>
      </c>
      <c r="D218" s="6">
        <v>98</v>
      </c>
      <c r="E218" s="6">
        <v>68</v>
      </c>
      <c r="F218" s="18"/>
      <c r="G218" s="18" t="s">
        <v>66</v>
      </c>
      <c r="H218" s="6" t="s">
        <v>180</v>
      </c>
    </row>
    <row r="219" s="1" customFormat="1" ht="15" hidden="1" spans="1:8">
      <c r="A219" s="4">
        <v>217</v>
      </c>
      <c r="B219" s="6" t="s">
        <v>234</v>
      </c>
      <c r="C219" s="6" t="s">
        <v>271</v>
      </c>
      <c r="D219" s="6">
        <v>134</v>
      </c>
      <c r="E219" s="6">
        <v>89</v>
      </c>
      <c r="F219" s="18"/>
      <c r="G219" s="18" t="s">
        <v>66</v>
      </c>
      <c r="H219" s="6" t="s">
        <v>180</v>
      </c>
    </row>
    <row r="220" ht="15" hidden="1" spans="1:8">
      <c r="A220" s="4">
        <v>218</v>
      </c>
      <c r="B220" s="5" t="s">
        <v>272</v>
      </c>
      <c r="C220" s="5" t="s">
        <v>273</v>
      </c>
      <c r="D220" s="5">
        <v>366.08</v>
      </c>
      <c r="E220" s="5">
        <v>308.28</v>
      </c>
      <c r="F220" s="4"/>
      <c r="G220" s="4" t="s">
        <v>66</v>
      </c>
      <c r="H220" s="5"/>
    </row>
    <row r="221" ht="15" hidden="1" spans="1:8">
      <c r="A221" s="4">
        <v>219</v>
      </c>
      <c r="B221" s="5" t="s">
        <v>272</v>
      </c>
      <c r="C221" s="5" t="s">
        <v>274</v>
      </c>
      <c r="D221" s="5">
        <v>80.75</v>
      </c>
      <c r="E221" s="5">
        <v>80.75</v>
      </c>
      <c r="F221" s="4"/>
      <c r="G221" s="4" t="s">
        <v>66</v>
      </c>
      <c r="H221" s="5"/>
    </row>
    <row r="222" ht="15" hidden="1" spans="1:8">
      <c r="A222" s="4">
        <v>220</v>
      </c>
      <c r="B222" s="5" t="s">
        <v>272</v>
      </c>
      <c r="C222" s="5" t="s">
        <v>275</v>
      </c>
      <c r="D222" s="5">
        <v>121.8</v>
      </c>
      <c r="E222" s="5">
        <v>121.8</v>
      </c>
      <c r="F222" s="4"/>
      <c r="G222" s="4" t="s">
        <v>66</v>
      </c>
      <c r="H222" s="5"/>
    </row>
    <row r="223" ht="15" hidden="1" spans="1:8">
      <c r="A223" s="4">
        <v>221</v>
      </c>
      <c r="B223" s="5" t="s">
        <v>272</v>
      </c>
      <c r="C223" s="5" t="s">
        <v>276</v>
      </c>
      <c r="D223" s="5">
        <v>34.65</v>
      </c>
      <c r="E223" s="5">
        <v>34.65</v>
      </c>
      <c r="F223" s="4"/>
      <c r="G223" s="4" t="s">
        <v>66</v>
      </c>
      <c r="H223" s="5"/>
    </row>
    <row r="224" ht="15" hidden="1" spans="1:8">
      <c r="A224" s="4">
        <v>222</v>
      </c>
      <c r="B224" s="5" t="s">
        <v>272</v>
      </c>
      <c r="C224" s="5" t="s">
        <v>277</v>
      </c>
      <c r="D224" s="5">
        <v>95.72</v>
      </c>
      <c r="E224" s="5">
        <v>95.72</v>
      </c>
      <c r="F224" s="4"/>
      <c r="G224" s="4" t="s">
        <v>66</v>
      </c>
      <c r="H224" s="5"/>
    </row>
    <row r="225" ht="15" hidden="1" spans="1:8">
      <c r="A225" s="4">
        <v>223</v>
      </c>
      <c r="B225" s="5" t="s">
        <v>272</v>
      </c>
      <c r="C225" s="5" t="s">
        <v>278</v>
      </c>
      <c r="D225" s="5">
        <v>39</v>
      </c>
      <c r="E225" s="5">
        <v>39</v>
      </c>
      <c r="F225" s="4"/>
      <c r="G225" s="4" t="s">
        <v>66</v>
      </c>
      <c r="H225" s="5"/>
    </row>
    <row r="226" ht="15" hidden="1" spans="1:8">
      <c r="A226" s="4">
        <v>224</v>
      </c>
      <c r="B226" s="5" t="s">
        <v>272</v>
      </c>
      <c r="C226" s="5" t="s">
        <v>279</v>
      </c>
      <c r="D226" s="5">
        <v>225.28</v>
      </c>
      <c r="E226" s="5">
        <v>154.9</v>
      </c>
      <c r="F226" s="4">
        <v>5.5</v>
      </c>
      <c r="G226" s="4" t="s">
        <v>66</v>
      </c>
      <c r="H226" s="5"/>
    </row>
    <row r="227" ht="15" hidden="1" spans="1:8">
      <c r="A227" s="4">
        <v>225</v>
      </c>
      <c r="B227" s="5" t="s">
        <v>272</v>
      </c>
      <c r="C227" s="13" t="s">
        <v>280</v>
      </c>
      <c r="D227" s="13">
        <v>93.07</v>
      </c>
      <c r="E227" s="13">
        <v>93.07</v>
      </c>
      <c r="F227" s="4"/>
      <c r="G227" s="4" t="s">
        <v>66</v>
      </c>
      <c r="H227" s="5"/>
    </row>
    <row r="228" ht="15" hidden="1" spans="1:8">
      <c r="A228" s="4">
        <v>226</v>
      </c>
      <c r="B228" s="5" t="s">
        <v>272</v>
      </c>
      <c r="C228" s="13" t="s">
        <v>281</v>
      </c>
      <c r="D228" s="13">
        <v>187.96</v>
      </c>
      <c r="E228" s="13">
        <v>135.48</v>
      </c>
      <c r="F228" s="4">
        <v>4.575</v>
      </c>
      <c r="G228" s="4"/>
      <c r="H228" s="5"/>
    </row>
    <row r="229" ht="15" hidden="1" spans="1:8">
      <c r="A229" s="4">
        <v>227</v>
      </c>
      <c r="B229" s="5" t="s">
        <v>272</v>
      </c>
      <c r="C229" s="13" t="s">
        <v>282</v>
      </c>
      <c r="D229" s="13">
        <v>147.1</v>
      </c>
      <c r="E229" s="13">
        <v>78.3</v>
      </c>
      <c r="F229" s="4">
        <v>8</v>
      </c>
      <c r="G229" s="4"/>
      <c r="H229" s="5"/>
    </row>
    <row r="230" ht="15" hidden="1" spans="1:8">
      <c r="A230" s="4">
        <v>228</v>
      </c>
      <c r="B230" s="5" t="s">
        <v>283</v>
      </c>
      <c r="C230" s="8" t="s">
        <v>284</v>
      </c>
      <c r="D230" s="8">
        <v>139.65</v>
      </c>
      <c r="E230" s="8">
        <v>102.7</v>
      </c>
      <c r="F230" s="4"/>
      <c r="G230" s="4" t="s">
        <v>66</v>
      </c>
      <c r="H230" s="5"/>
    </row>
    <row r="231" ht="15" hidden="1" spans="1:8">
      <c r="A231" s="4">
        <v>229</v>
      </c>
      <c r="B231" s="5" t="s">
        <v>283</v>
      </c>
      <c r="C231" s="8" t="s">
        <v>285</v>
      </c>
      <c r="D231" s="8">
        <v>299.68</v>
      </c>
      <c r="E231" s="8">
        <v>192.28</v>
      </c>
      <c r="F231" s="4"/>
      <c r="G231" s="4" t="s">
        <v>66</v>
      </c>
      <c r="H231" s="5"/>
    </row>
    <row r="232" ht="15" hidden="1" spans="1:8">
      <c r="A232" s="4">
        <v>230</v>
      </c>
      <c r="B232" s="5" t="s">
        <v>283</v>
      </c>
      <c r="C232" s="8" t="s">
        <v>286</v>
      </c>
      <c r="D232" s="8">
        <v>123.5</v>
      </c>
      <c r="E232" s="8">
        <v>78.5</v>
      </c>
      <c r="F232" s="4"/>
      <c r="G232" s="4" t="s">
        <v>66</v>
      </c>
      <c r="H232" s="5"/>
    </row>
    <row r="233" ht="15" hidden="1" spans="1:8">
      <c r="A233" s="4">
        <v>231</v>
      </c>
      <c r="B233" s="5" t="s">
        <v>283</v>
      </c>
      <c r="C233" s="8" t="s">
        <v>287</v>
      </c>
      <c r="D233" s="8">
        <v>256.08</v>
      </c>
      <c r="E233" s="8">
        <v>112.8</v>
      </c>
      <c r="F233" s="4"/>
      <c r="G233" s="4" t="s">
        <v>66</v>
      </c>
      <c r="H233" s="5"/>
    </row>
    <row r="234" ht="15" hidden="1" spans="1:8">
      <c r="A234" s="4">
        <v>232</v>
      </c>
      <c r="B234" s="5" t="s">
        <v>283</v>
      </c>
      <c r="C234" s="8" t="s">
        <v>288</v>
      </c>
      <c r="D234" s="8">
        <v>368.3</v>
      </c>
      <c r="E234" s="8">
        <v>193.3</v>
      </c>
      <c r="F234" s="4"/>
      <c r="G234" s="4" t="s">
        <v>66</v>
      </c>
      <c r="H234" s="5"/>
    </row>
    <row r="235" ht="15" hidden="1" spans="1:8">
      <c r="A235" s="4">
        <v>233</v>
      </c>
      <c r="B235" s="5" t="s">
        <v>283</v>
      </c>
      <c r="C235" s="8" t="s">
        <v>289</v>
      </c>
      <c r="D235" s="8">
        <v>155.45</v>
      </c>
      <c r="E235" s="8">
        <v>70.4</v>
      </c>
      <c r="F235" s="4"/>
      <c r="G235" s="4" t="s">
        <v>66</v>
      </c>
      <c r="H235" s="5"/>
    </row>
    <row r="236" ht="15" hidden="1" spans="1:8">
      <c r="A236" s="4">
        <v>234</v>
      </c>
      <c r="B236" s="5" t="s">
        <v>283</v>
      </c>
      <c r="C236" s="8" t="s">
        <v>290</v>
      </c>
      <c r="D236" s="8">
        <v>255.51</v>
      </c>
      <c r="E236" s="8">
        <v>140.15</v>
      </c>
      <c r="F236" s="4"/>
      <c r="G236" s="4" t="s">
        <v>66</v>
      </c>
      <c r="H236" s="5"/>
    </row>
    <row r="237" ht="15" hidden="1" spans="1:8">
      <c r="A237" s="4">
        <v>235</v>
      </c>
      <c r="B237" s="5" t="s">
        <v>283</v>
      </c>
      <c r="C237" s="8" t="s">
        <v>291</v>
      </c>
      <c r="D237" s="8">
        <v>160</v>
      </c>
      <c r="E237" s="8">
        <v>108</v>
      </c>
      <c r="F237" s="4"/>
      <c r="G237" s="4" t="s">
        <v>66</v>
      </c>
      <c r="H237" s="5"/>
    </row>
    <row r="238" ht="15" hidden="1" spans="1:8">
      <c r="A238" s="4">
        <v>236</v>
      </c>
      <c r="B238" s="5" t="s">
        <v>283</v>
      </c>
      <c r="C238" s="8" t="s">
        <v>292</v>
      </c>
      <c r="D238" s="8">
        <v>95.2</v>
      </c>
      <c r="E238" s="8">
        <v>67.2</v>
      </c>
      <c r="F238" s="4"/>
      <c r="G238" s="4" t="s">
        <v>66</v>
      </c>
      <c r="H238" s="5"/>
    </row>
    <row r="239" ht="15" hidden="1" spans="1:8">
      <c r="A239" s="4">
        <v>237</v>
      </c>
      <c r="B239" s="5" t="s">
        <v>283</v>
      </c>
      <c r="C239" s="8" t="s">
        <v>293</v>
      </c>
      <c r="D239" s="8">
        <v>266</v>
      </c>
      <c r="E239" s="8">
        <v>116</v>
      </c>
      <c r="F239" s="4"/>
      <c r="G239" s="4" t="s">
        <v>66</v>
      </c>
      <c r="H239" s="5"/>
    </row>
    <row r="240" ht="15" hidden="1" spans="1:8">
      <c r="A240" s="4">
        <v>238</v>
      </c>
      <c r="B240" s="6" t="s">
        <v>283</v>
      </c>
      <c r="C240" s="7" t="s">
        <v>294</v>
      </c>
      <c r="D240" s="7">
        <v>168</v>
      </c>
      <c r="E240" s="7">
        <v>138</v>
      </c>
      <c r="F240" s="4"/>
      <c r="G240" s="4" t="s">
        <v>66</v>
      </c>
      <c r="H240" s="5"/>
    </row>
    <row r="241" ht="15" hidden="1" spans="1:8">
      <c r="A241" s="4">
        <v>239</v>
      </c>
      <c r="B241" s="6" t="s">
        <v>283</v>
      </c>
      <c r="C241" s="7" t="s">
        <v>295</v>
      </c>
      <c r="D241" s="7">
        <v>327.6</v>
      </c>
      <c r="E241" s="7">
        <v>233</v>
      </c>
      <c r="F241" s="4"/>
      <c r="G241" s="4" t="s">
        <v>66</v>
      </c>
      <c r="H241" s="5"/>
    </row>
    <row r="242" ht="15" hidden="1" spans="1:8">
      <c r="A242" s="4">
        <v>240</v>
      </c>
      <c r="B242" s="6" t="s">
        <v>283</v>
      </c>
      <c r="C242" s="7" t="s">
        <v>296</v>
      </c>
      <c r="D242" s="7">
        <v>420</v>
      </c>
      <c r="E242" s="7">
        <v>252</v>
      </c>
      <c r="F242" s="4"/>
      <c r="G242" s="4" t="s">
        <v>66</v>
      </c>
      <c r="H242" s="5"/>
    </row>
    <row r="243" ht="15" hidden="1" spans="1:8">
      <c r="A243" s="4">
        <v>241</v>
      </c>
      <c r="B243" s="6" t="s">
        <v>283</v>
      </c>
      <c r="C243" s="19" t="s">
        <v>297</v>
      </c>
      <c r="D243" s="20">
        <v>264</v>
      </c>
      <c r="E243" s="20">
        <v>212.5</v>
      </c>
      <c r="F243" s="4"/>
      <c r="G243" s="4"/>
      <c r="H243" s="5"/>
    </row>
    <row r="244" ht="15" hidden="1" spans="1:8">
      <c r="A244" s="4">
        <v>242</v>
      </c>
      <c r="B244" s="6" t="s">
        <v>283</v>
      </c>
      <c r="C244" s="19" t="s">
        <v>298</v>
      </c>
      <c r="D244" s="19">
        <v>183.54</v>
      </c>
      <c r="E244" s="19">
        <v>108.79</v>
      </c>
      <c r="F244" s="4"/>
      <c r="G244" s="4"/>
      <c r="H244" s="5"/>
    </row>
    <row r="245" ht="15" hidden="1" spans="1:8">
      <c r="A245" s="4">
        <v>243</v>
      </c>
      <c r="B245" s="6" t="s">
        <v>283</v>
      </c>
      <c r="C245" s="19" t="s">
        <v>299</v>
      </c>
      <c r="D245" s="19">
        <v>79.2</v>
      </c>
      <c r="E245" s="19">
        <v>70</v>
      </c>
      <c r="F245" s="4"/>
      <c r="G245" s="4"/>
      <c r="H245" s="5"/>
    </row>
    <row r="246" ht="15" hidden="1" spans="1:8">
      <c r="A246" s="4">
        <v>244</v>
      </c>
      <c r="B246" s="6" t="s">
        <v>283</v>
      </c>
      <c r="C246" s="19" t="s">
        <v>300</v>
      </c>
      <c r="D246" s="19">
        <v>296</v>
      </c>
      <c r="E246" s="19">
        <v>196.7</v>
      </c>
      <c r="F246" s="4"/>
      <c r="G246" s="4"/>
      <c r="H246" s="5"/>
    </row>
    <row r="247" ht="15" hidden="1" spans="1:8">
      <c r="A247" s="4">
        <v>245</v>
      </c>
      <c r="B247" s="6" t="s">
        <v>283</v>
      </c>
      <c r="C247" s="19" t="s">
        <v>301</v>
      </c>
      <c r="D247" s="19">
        <v>198</v>
      </c>
      <c r="E247" s="19">
        <v>157.6</v>
      </c>
      <c r="F247" s="4"/>
      <c r="G247" s="4"/>
      <c r="H247" s="5"/>
    </row>
    <row r="248" ht="15" hidden="1" spans="1:8">
      <c r="A248" s="4">
        <v>246</v>
      </c>
      <c r="B248" s="6" t="s">
        <v>283</v>
      </c>
      <c r="C248" s="19" t="s">
        <v>302</v>
      </c>
      <c r="D248" s="19">
        <v>218</v>
      </c>
      <c r="E248" s="19">
        <v>164</v>
      </c>
      <c r="F248" s="4"/>
      <c r="G248" s="4"/>
      <c r="H248" s="5"/>
    </row>
    <row r="249" ht="15" hidden="1" spans="1:8">
      <c r="A249" s="4">
        <v>247</v>
      </c>
      <c r="B249" s="6" t="s">
        <v>283</v>
      </c>
      <c r="C249" s="19" t="s">
        <v>303</v>
      </c>
      <c r="D249" s="19">
        <v>246.7</v>
      </c>
      <c r="E249" s="19">
        <v>191</v>
      </c>
      <c r="F249" s="4"/>
      <c r="G249" s="4"/>
      <c r="H249" s="5"/>
    </row>
    <row r="250" ht="15" hidden="1" spans="1:8">
      <c r="A250" s="4">
        <v>248</v>
      </c>
      <c r="B250" s="6" t="s">
        <v>283</v>
      </c>
      <c r="C250" s="19" t="s">
        <v>304</v>
      </c>
      <c r="D250" s="19">
        <v>228.8</v>
      </c>
      <c r="E250" s="19">
        <v>197.3</v>
      </c>
      <c r="F250" s="4"/>
      <c r="G250" s="4"/>
      <c r="H250" s="5"/>
    </row>
    <row r="251" ht="15" hidden="1" spans="1:8">
      <c r="A251" s="4">
        <v>249</v>
      </c>
      <c r="B251" s="6" t="s">
        <v>283</v>
      </c>
      <c r="C251" s="19" t="s">
        <v>305</v>
      </c>
      <c r="D251" s="19">
        <v>157.2</v>
      </c>
      <c r="E251" s="19">
        <v>87.75</v>
      </c>
      <c r="F251" s="4"/>
      <c r="G251" s="4"/>
      <c r="H251" s="5"/>
    </row>
    <row r="252" ht="15" hidden="1" spans="1:8">
      <c r="A252" s="4">
        <v>250</v>
      </c>
      <c r="B252" s="6" t="s">
        <v>283</v>
      </c>
      <c r="C252" s="19" t="s">
        <v>306</v>
      </c>
      <c r="D252" s="19">
        <v>237.3</v>
      </c>
      <c r="E252" s="19">
        <v>168.4</v>
      </c>
      <c r="F252" s="4"/>
      <c r="G252" s="4"/>
      <c r="H252" s="5"/>
    </row>
    <row r="253" ht="15" hidden="1" spans="1:8">
      <c r="A253" s="4">
        <v>251</v>
      </c>
      <c r="B253" s="6" t="s">
        <v>283</v>
      </c>
      <c r="C253" s="19" t="s">
        <v>307</v>
      </c>
      <c r="D253" s="19">
        <v>151.25</v>
      </c>
      <c r="E253" s="19">
        <v>105</v>
      </c>
      <c r="F253" s="4"/>
      <c r="G253" s="4"/>
      <c r="H253" s="5"/>
    </row>
    <row r="254" ht="15" hidden="1" spans="1:8">
      <c r="A254" s="4">
        <v>252</v>
      </c>
      <c r="B254" s="6" t="s">
        <v>283</v>
      </c>
      <c r="C254" s="19" t="s">
        <v>308</v>
      </c>
      <c r="D254" s="19">
        <v>195.8</v>
      </c>
      <c r="E254" s="19">
        <v>146.8</v>
      </c>
      <c r="F254" s="4"/>
      <c r="G254" s="4"/>
      <c r="H254" s="5"/>
    </row>
    <row r="255" ht="15" hidden="1" spans="1:8">
      <c r="A255" s="4">
        <v>253</v>
      </c>
      <c r="B255" s="6" t="s">
        <v>283</v>
      </c>
      <c r="C255" s="19" t="s">
        <v>309</v>
      </c>
      <c r="D255" s="19">
        <v>124.6</v>
      </c>
      <c r="E255" s="19">
        <v>89.2</v>
      </c>
      <c r="F255" s="4"/>
      <c r="G255" s="4"/>
      <c r="H255" s="5"/>
    </row>
    <row r="256" ht="15" hidden="1" spans="1:8">
      <c r="A256" s="4">
        <v>254</v>
      </c>
      <c r="B256" s="6" t="s">
        <v>283</v>
      </c>
      <c r="C256" s="19" t="s">
        <v>310</v>
      </c>
      <c r="D256" s="19">
        <v>280</v>
      </c>
      <c r="E256" s="19">
        <v>139.2</v>
      </c>
      <c r="F256" s="4"/>
      <c r="G256" s="4"/>
      <c r="H256" s="5"/>
    </row>
    <row r="257" ht="15" hidden="1" spans="1:8">
      <c r="A257" s="4">
        <v>255</v>
      </c>
      <c r="B257" s="6" t="s">
        <v>283</v>
      </c>
      <c r="C257" s="19" t="s">
        <v>311</v>
      </c>
      <c r="D257" s="19">
        <v>302</v>
      </c>
      <c r="E257" s="19">
        <v>154.44</v>
      </c>
      <c r="F257" s="4"/>
      <c r="G257" s="4"/>
      <c r="H257" s="5"/>
    </row>
    <row r="258" ht="15" hidden="1" spans="1:8">
      <c r="A258" s="4">
        <v>256</v>
      </c>
      <c r="B258" s="7" t="s">
        <v>36</v>
      </c>
      <c r="C258" s="7" t="s">
        <v>312</v>
      </c>
      <c r="D258" s="6">
        <v>90</v>
      </c>
      <c r="E258" s="21">
        <v>64</v>
      </c>
      <c r="F258" s="6">
        <v>45</v>
      </c>
      <c r="G258" s="4" t="s">
        <v>66</v>
      </c>
      <c r="H258" s="5"/>
    </row>
    <row r="259" ht="15" hidden="1" spans="1:8">
      <c r="A259" s="4">
        <v>257</v>
      </c>
      <c r="B259" s="5" t="s">
        <v>44</v>
      </c>
      <c r="C259" s="5" t="s">
        <v>313</v>
      </c>
      <c r="D259" s="5"/>
      <c r="E259" s="22"/>
      <c r="F259" s="5">
        <v>15</v>
      </c>
      <c r="G259" s="4" t="s">
        <v>54</v>
      </c>
      <c r="H259" s="5"/>
    </row>
    <row r="260" ht="15" hidden="1" spans="1:8">
      <c r="A260" s="4">
        <v>258</v>
      </c>
      <c r="B260" s="5" t="s">
        <v>44</v>
      </c>
      <c r="C260" s="5" t="s">
        <v>314</v>
      </c>
      <c r="D260" s="5"/>
      <c r="E260" s="22"/>
      <c r="F260" s="5">
        <v>25</v>
      </c>
      <c r="G260" s="4" t="s">
        <v>54</v>
      </c>
      <c r="H260" s="5"/>
    </row>
    <row r="261" ht="15" hidden="1" spans="1:8">
      <c r="A261" s="4">
        <v>259</v>
      </c>
      <c r="B261" s="5" t="s">
        <v>43</v>
      </c>
      <c r="C261" s="10" t="s">
        <v>315</v>
      </c>
      <c r="D261" s="10"/>
      <c r="E261" s="22"/>
      <c r="F261" s="10">
        <v>6</v>
      </c>
      <c r="G261" s="4" t="s">
        <v>66</v>
      </c>
      <c r="H261" s="5"/>
    </row>
    <row r="262" ht="15" hidden="1" spans="1:8">
      <c r="A262" s="4">
        <v>260</v>
      </c>
      <c r="B262" s="5" t="s">
        <v>43</v>
      </c>
      <c r="C262" s="10" t="s">
        <v>316</v>
      </c>
      <c r="D262" s="10"/>
      <c r="E262" s="22"/>
      <c r="F262" s="10">
        <v>36</v>
      </c>
      <c r="G262" s="4" t="s">
        <v>66</v>
      </c>
      <c r="H262" s="5"/>
    </row>
    <row r="263" ht="15" hidden="1" spans="1:8">
      <c r="A263" s="4">
        <v>261</v>
      </c>
      <c r="B263" s="6" t="s">
        <v>24</v>
      </c>
      <c r="C263" s="6" t="s">
        <v>179</v>
      </c>
      <c r="D263" s="6"/>
      <c r="E263" s="22"/>
      <c r="F263" s="6">
        <v>100</v>
      </c>
      <c r="G263" s="4" t="s">
        <v>66</v>
      </c>
      <c r="H263" s="5"/>
    </row>
    <row r="264" ht="15" hidden="1" spans="1:8">
      <c r="A264" s="4">
        <v>262</v>
      </c>
      <c r="B264" s="5" t="s">
        <v>283</v>
      </c>
      <c r="C264" s="8" t="s">
        <v>317</v>
      </c>
      <c r="D264" s="8"/>
      <c r="E264" s="22"/>
      <c r="F264" s="8">
        <v>28</v>
      </c>
      <c r="G264" s="4" t="s">
        <v>66</v>
      </c>
      <c r="H264" s="5"/>
    </row>
    <row r="265" ht="15" hidden="1" spans="1:8">
      <c r="A265" s="4">
        <v>263</v>
      </c>
      <c r="B265" s="5" t="s">
        <v>283</v>
      </c>
      <c r="C265" s="8" t="s">
        <v>318</v>
      </c>
      <c r="D265" s="8"/>
      <c r="E265" s="22"/>
      <c r="F265" s="8">
        <v>74.9</v>
      </c>
      <c r="G265" s="4" t="s">
        <v>66</v>
      </c>
      <c r="H265" s="5"/>
    </row>
    <row r="266" ht="15" hidden="1" spans="1:8">
      <c r="A266" s="4">
        <v>264</v>
      </c>
      <c r="B266" s="5" t="s">
        <v>283</v>
      </c>
      <c r="C266" s="8" t="s">
        <v>319</v>
      </c>
      <c r="D266" s="8"/>
      <c r="E266" s="22"/>
      <c r="F266" s="8">
        <v>51.2</v>
      </c>
      <c r="G266" s="4" t="s">
        <v>66</v>
      </c>
      <c r="H266" s="5"/>
    </row>
    <row r="267" ht="15" hidden="1" spans="1:8">
      <c r="A267" s="4">
        <v>265</v>
      </c>
      <c r="B267" s="5" t="s">
        <v>283</v>
      </c>
      <c r="C267" s="8" t="s">
        <v>320</v>
      </c>
      <c r="D267" s="8"/>
      <c r="E267" s="22"/>
      <c r="F267" s="8">
        <v>60.8</v>
      </c>
      <c r="G267" s="4" t="s">
        <v>66</v>
      </c>
      <c r="H267" s="5"/>
    </row>
    <row r="268" ht="21" hidden="1" customHeight="1" spans="1:8">
      <c r="A268" s="4" t="s">
        <v>321</v>
      </c>
      <c r="B268" s="21"/>
      <c r="C268" s="21"/>
      <c r="D268" s="21">
        <f>SUM(D3:D267)</f>
        <v>40828.688</v>
      </c>
      <c r="E268" s="21">
        <f>SUM(E3:E267)</f>
        <v>30339.31</v>
      </c>
      <c r="F268" s="21">
        <f>SUM(F3:F267)</f>
        <v>1117.13</v>
      </c>
      <c r="G268" s="4"/>
      <c r="H268" s="21"/>
    </row>
    <row r="270" ht="67.95" customHeight="1" spans="1:8">
      <c r="A270" s="23" t="s">
        <v>322</v>
      </c>
      <c r="B270" s="23"/>
      <c r="C270" s="23"/>
      <c r="D270" s="23"/>
      <c r="E270" s="23"/>
      <c r="F270" s="23"/>
      <c r="G270" s="23"/>
      <c r="H270" s="23"/>
    </row>
  </sheetData>
  <autoFilter xmlns:etc="http://www.wps.cn/officeDocument/2017/etCustomData" ref="A2:H268" etc:filterBottomFollowUsedRange="0">
    <filterColumn colId="1">
      <customFilters>
        <customFilter operator="equal" val="千根村"/>
      </customFilters>
    </filterColumn>
    <extLst/>
  </autoFilter>
  <mergeCells count="2">
    <mergeCell ref="A1:H1"/>
    <mergeCell ref="A270:H270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4"/>
  <sheetViews>
    <sheetView zoomScale="85" zoomScaleNormal="85" workbookViewId="0">
      <selection activeCell="K9" sqref="K9"/>
    </sheetView>
  </sheetViews>
  <sheetFormatPr defaultColWidth="8.89090909090909" defaultRowHeight="14"/>
  <cols>
    <col min="1" max="1" width="6" style="43" customWidth="1"/>
    <col min="2" max="2" width="9.90909090909091" style="43" customWidth="1"/>
    <col min="3" max="3" width="7.72727272727273" style="43" customWidth="1"/>
    <col min="4" max="4" width="12.8272727272727" style="43" customWidth="1"/>
    <col min="5" max="5" width="12.6181818181818" style="43" customWidth="1"/>
    <col min="6" max="6" width="11.9727272727273" style="43" customWidth="1"/>
    <col min="7" max="7" width="12.6090909090909" style="43" customWidth="1"/>
    <col min="8" max="8" width="11.3272727272727" style="43" customWidth="1"/>
    <col min="9" max="9" width="8.12727272727273" style="43" customWidth="1"/>
    <col min="10" max="10" width="9.36363636363636" style="43" customWidth="1"/>
    <col min="11" max="11" width="13.0454545454545" style="43" customWidth="1"/>
    <col min="12" max="12" width="8.89090909090909" style="43"/>
    <col min="13" max="13" width="12.1909090909091" style="43" customWidth="1"/>
    <col min="14" max="14" width="11.3272727272727" style="43" customWidth="1"/>
    <col min="15" max="16384" width="8.89090909090909" style="43"/>
  </cols>
  <sheetData>
    <row r="1" ht="25.5" spans="1:17">
      <c r="A1" s="44" t="s">
        <v>18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</row>
    <row r="2" ht="45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3.4" customHeight="1" spans="1:17">
      <c r="A3" s="27">
        <v>1</v>
      </c>
      <c r="B3" s="27" t="s">
        <v>20</v>
      </c>
      <c r="C3" s="27"/>
      <c r="D3" s="28"/>
      <c r="E3" s="27">
        <f>ROUND(D3*0.95,2)</f>
        <v>0</v>
      </c>
      <c r="F3" s="46"/>
      <c r="G3" s="29">
        <f>ROUND(F3*1.53,2)</f>
        <v>0</v>
      </c>
      <c r="H3" s="29">
        <f>ROUND(E3+G3,2)</f>
        <v>0</v>
      </c>
      <c r="I3" s="29">
        <v>20</v>
      </c>
      <c r="J3" s="29">
        <f>ROUND(H3*I3,0)</f>
        <v>0</v>
      </c>
      <c r="K3" s="37"/>
      <c r="L3" s="37"/>
      <c r="M3" s="37"/>
      <c r="N3" s="37"/>
      <c r="O3" s="37"/>
      <c r="P3" s="37"/>
      <c r="Q3" s="37"/>
    </row>
    <row r="4" ht="23.4" customHeight="1" spans="1:17">
      <c r="A4" s="27">
        <v>2</v>
      </c>
      <c r="B4" s="27" t="s">
        <v>20</v>
      </c>
      <c r="C4" s="39"/>
      <c r="D4" s="28"/>
      <c r="E4" s="27">
        <f>ROUND(D4*0.95,2)</f>
        <v>0</v>
      </c>
      <c r="F4" s="46"/>
      <c r="G4" s="29">
        <f>ROUND(F4*1.53,2)</f>
        <v>0</v>
      </c>
      <c r="H4" s="29">
        <f>ROUND(E4+G4,2)</f>
        <v>0</v>
      </c>
      <c r="I4" s="29">
        <v>20</v>
      </c>
      <c r="J4" s="29">
        <f>ROUND(H4*I4,0)</f>
        <v>0</v>
      </c>
      <c r="K4" s="37"/>
      <c r="L4" s="37"/>
      <c r="M4" s="37"/>
      <c r="N4" s="37"/>
      <c r="O4" s="37"/>
      <c r="P4" s="37"/>
      <c r="Q4" s="37"/>
    </row>
    <row r="5" ht="23.4" customHeight="1" spans="1:17">
      <c r="A5" s="27">
        <v>3</v>
      </c>
      <c r="B5" s="27" t="s">
        <v>20</v>
      </c>
      <c r="C5" s="39"/>
      <c r="D5" s="28"/>
      <c r="E5" s="27">
        <f>ROUND(D5*0.95,2)</f>
        <v>0</v>
      </c>
      <c r="F5" s="46"/>
      <c r="G5" s="29">
        <f>ROUND(F5*1.53,2)</f>
        <v>0</v>
      </c>
      <c r="H5" s="29">
        <f>ROUND(E5+G5,2)</f>
        <v>0</v>
      </c>
      <c r="I5" s="29">
        <v>20</v>
      </c>
      <c r="J5" s="29">
        <f>ROUND(H5*I5,0)</f>
        <v>0</v>
      </c>
      <c r="K5" s="37"/>
      <c r="L5" s="37"/>
      <c r="M5" s="37"/>
      <c r="N5" s="37"/>
      <c r="O5" s="37"/>
      <c r="P5" s="37"/>
      <c r="Q5" s="37"/>
    </row>
    <row r="6" ht="23.4" customHeight="1" spans="1:17">
      <c r="A6" s="33" t="s">
        <v>17</v>
      </c>
      <c r="B6" s="34"/>
      <c r="C6" s="35">
        <v>0</v>
      </c>
      <c r="D6" s="36">
        <f>SUM(D3:D5)</f>
        <v>0</v>
      </c>
      <c r="E6" s="36">
        <f>SUM(E3:E5)</f>
        <v>0</v>
      </c>
      <c r="F6" s="36">
        <f>SUM(F3:F5)</f>
        <v>0</v>
      </c>
      <c r="G6" s="36">
        <f>SUM(G3:G5)</f>
        <v>0</v>
      </c>
      <c r="H6" s="36">
        <f>SUM(H3:H5)</f>
        <v>0</v>
      </c>
      <c r="I6" s="37"/>
      <c r="J6" s="36">
        <f>SUM(J3:J5)</f>
        <v>0</v>
      </c>
      <c r="K6" s="37">
        <v>1190</v>
      </c>
      <c r="L6" s="37">
        <v>10</v>
      </c>
      <c r="M6" s="37">
        <f>K6*L6</f>
        <v>11900</v>
      </c>
      <c r="N6" s="37">
        <v>730</v>
      </c>
      <c r="O6" s="37">
        <v>15</v>
      </c>
      <c r="P6" s="37">
        <f>N6*O6</f>
        <v>10950</v>
      </c>
      <c r="Q6" s="37">
        <f>J6+M6+P6</f>
        <v>22850</v>
      </c>
    </row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  <row r="14" ht="19.95" customHeight="1"/>
  </sheetData>
  <mergeCells count="2">
    <mergeCell ref="A1:Q1"/>
    <mergeCell ref="A6:B6"/>
  </mergeCells>
  <pageMargins left="0.7" right="0.7" top="0.75" bottom="0.75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3"/>
  <sheetViews>
    <sheetView zoomScale="80" zoomScaleNormal="80" workbookViewId="0">
      <selection activeCell="F14" sqref="F14"/>
    </sheetView>
  </sheetViews>
  <sheetFormatPr defaultColWidth="8.89090909090909" defaultRowHeight="14"/>
  <cols>
    <col min="1" max="1" width="6" style="24" customWidth="1"/>
    <col min="2" max="2" width="8.10909090909091" style="24" customWidth="1"/>
    <col min="3" max="3" width="8.89090909090909" style="24"/>
    <col min="4" max="4" width="12.1545454545455" style="24" customWidth="1"/>
    <col min="5" max="5" width="11.1272727272727" style="24" customWidth="1"/>
    <col min="6" max="6" width="10.4545454545455" style="24" customWidth="1"/>
    <col min="7" max="7" width="13.5181818181818" style="24" customWidth="1"/>
    <col min="8" max="8" width="10.3363636363636" style="24" customWidth="1"/>
    <col min="9" max="9" width="6.47272727272727" style="24" customWidth="1"/>
    <col min="10" max="10" width="8.63636363636364" style="24" customWidth="1"/>
    <col min="11" max="11" width="13.0727272727273" style="24" customWidth="1"/>
    <col min="12" max="12" width="8.89090909090909" style="24"/>
    <col min="13" max="13" width="12.9545454545455" style="24" customWidth="1"/>
    <col min="14" max="14" width="12.1545454545455" style="24" customWidth="1"/>
    <col min="15" max="15" width="8.89090909090909" style="24"/>
    <col min="16" max="16" width="10.3454545454545" style="24" customWidth="1"/>
    <col min="17" max="16384" width="8.89090909090909" style="24"/>
  </cols>
  <sheetData>
    <row r="1" ht="25.5" spans="1:17">
      <c r="A1" s="25" t="s">
        <v>21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61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2.2" customHeight="1" spans="1:17">
      <c r="A3" s="27">
        <v>1</v>
      </c>
      <c r="B3" s="27" t="s">
        <v>21</v>
      </c>
      <c r="C3" s="28"/>
      <c r="D3" s="28"/>
      <c r="E3" s="27">
        <f>ROUND(D3*0.95,2)</f>
        <v>0</v>
      </c>
      <c r="F3" s="46"/>
      <c r="G3" s="29">
        <f>ROUND(F3*1.53,2)</f>
        <v>0</v>
      </c>
      <c r="H3" s="29">
        <f>ROUND(E3+G3,2)</f>
        <v>0</v>
      </c>
      <c r="I3" s="29">
        <v>20</v>
      </c>
      <c r="J3" s="29">
        <f>ROUND(H3*I3,0)</f>
        <v>0</v>
      </c>
      <c r="K3" s="42"/>
      <c r="L3" s="42"/>
      <c r="M3" s="42"/>
      <c r="N3" s="42"/>
      <c r="O3" s="42"/>
      <c r="P3" s="42"/>
      <c r="Q3" s="42"/>
    </row>
    <row r="4" ht="22.2" customHeight="1" spans="1:17">
      <c r="A4" s="27">
        <v>2</v>
      </c>
      <c r="B4" s="27" t="s">
        <v>21</v>
      </c>
      <c r="C4" s="28"/>
      <c r="D4" s="28"/>
      <c r="E4" s="27">
        <f>ROUND(D4*0.95,2)</f>
        <v>0</v>
      </c>
      <c r="F4" s="46"/>
      <c r="G4" s="29">
        <f>ROUND(F4*1.53,2)</f>
        <v>0</v>
      </c>
      <c r="H4" s="29">
        <f>ROUND(E4+G4,2)</f>
        <v>0</v>
      </c>
      <c r="I4" s="29">
        <v>20</v>
      </c>
      <c r="J4" s="29">
        <f>ROUND(H4*I4,0)</f>
        <v>0</v>
      </c>
      <c r="K4" s="42"/>
      <c r="L4" s="42"/>
      <c r="M4" s="42"/>
      <c r="N4" s="42"/>
      <c r="O4" s="42"/>
      <c r="P4" s="42"/>
      <c r="Q4" s="42"/>
    </row>
    <row r="5" ht="22.2" customHeight="1" spans="1:17">
      <c r="A5" s="33" t="s">
        <v>17</v>
      </c>
      <c r="B5" s="34"/>
      <c r="C5" s="35">
        <v>0</v>
      </c>
      <c r="D5" s="36">
        <f>SUM(D3:D4)</f>
        <v>0</v>
      </c>
      <c r="E5" s="36">
        <f>SUM(E3:E4)</f>
        <v>0</v>
      </c>
      <c r="F5" s="36">
        <f>SUM(F3:F4)</f>
        <v>0</v>
      </c>
      <c r="G5" s="37">
        <f>SUM(G3:G4)</f>
        <v>0</v>
      </c>
      <c r="H5" s="37">
        <f>SUM(H3:H4)</f>
        <v>0</v>
      </c>
      <c r="I5" s="37"/>
      <c r="J5" s="37">
        <f>SUM(J3:J4)</f>
        <v>0</v>
      </c>
      <c r="K5" s="37">
        <v>820</v>
      </c>
      <c r="L5" s="37">
        <v>10</v>
      </c>
      <c r="M5" s="37">
        <f>K5*L5</f>
        <v>8200</v>
      </c>
      <c r="N5" s="37">
        <v>710</v>
      </c>
      <c r="O5" s="37">
        <v>15</v>
      </c>
      <c r="P5" s="37">
        <f>N5*O5</f>
        <v>10650</v>
      </c>
      <c r="Q5" s="37">
        <f>J5+M5+P5</f>
        <v>18850</v>
      </c>
    </row>
    <row r="6" ht="19.95" customHeight="1"/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3"/>
  <sheetViews>
    <sheetView zoomScale="82" zoomScaleNormal="82" workbookViewId="0">
      <selection activeCell="M9" sqref="M9"/>
    </sheetView>
  </sheetViews>
  <sheetFormatPr defaultColWidth="8.89090909090909" defaultRowHeight="14"/>
  <cols>
    <col min="1" max="1" width="6" style="48" customWidth="1"/>
    <col min="2" max="2" width="10.5363636363636" style="48" customWidth="1"/>
    <col min="3" max="3" width="8.89090909090909" style="48"/>
    <col min="4" max="4" width="11.7454545454545" style="48" customWidth="1"/>
    <col min="5" max="5" width="11.5272727272727" style="48" customWidth="1"/>
    <col min="6" max="6" width="10.7545454545455" style="48" customWidth="1"/>
    <col min="7" max="7" width="13.0818181818182" style="48" customWidth="1"/>
    <col min="8" max="8" width="10.8636363636364" style="48" customWidth="1"/>
    <col min="9" max="9" width="7.42727272727273" style="48" customWidth="1"/>
    <col min="10" max="10" width="8.75454545454545" style="48" customWidth="1"/>
    <col min="11" max="11" width="13.3" style="48" customWidth="1"/>
    <col min="12" max="12" width="8.89090909090909" style="48"/>
    <col min="13" max="13" width="10.9727272727273" style="48" customWidth="1"/>
    <col min="14" max="14" width="10.6363636363636" style="48" customWidth="1"/>
    <col min="15" max="16384" width="8.89090909090909" style="48"/>
  </cols>
  <sheetData>
    <row r="1" ht="25.5" spans="1:17">
      <c r="A1" s="76" t="s">
        <v>22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80"/>
    </row>
    <row r="2" ht="70" customHeight="1" spans="1:17">
      <c r="A2" s="50" t="s">
        <v>1</v>
      </c>
      <c r="B2" s="50" t="s">
        <v>2</v>
      </c>
      <c r="C2" s="50" t="s">
        <v>19</v>
      </c>
      <c r="D2" s="50" t="s">
        <v>4</v>
      </c>
      <c r="E2" s="50" t="s">
        <v>5</v>
      </c>
      <c r="F2" s="50" t="s">
        <v>6</v>
      </c>
      <c r="G2" s="50" t="s">
        <v>7</v>
      </c>
      <c r="H2" s="50" t="s">
        <v>8</v>
      </c>
      <c r="I2" s="50" t="s">
        <v>9</v>
      </c>
      <c r="J2" s="50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19.95" customHeight="1" spans="1:17">
      <c r="A3" s="71">
        <v>1</v>
      </c>
      <c r="B3" s="71" t="s">
        <v>22</v>
      </c>
      <c r="C3" s="78"/>
      <c r="D3" s="78"/>
      <c r="E3" s="71">
        <f>ROUND(D3*0.95,2)</f>
        <v>0</v>
      </c>
      <c r="F3" s="79"/>
      <c r="G3" s="51">
        <f>ROUND(F3*1.53,2)</f>
        <v>0</v>
      </c>
      <c r="H3" s="51">
        <f>ROUND(E3+G3,2)</f>
        <v>0</v>
      </c>
      <c r="I3" s="51">
        <v>20</v>
      </c>
      <c r="J3" s="51">
        <f>ROUND(H3*I3,0)</f>
        <v>0</v>
      </c>
      <c r="K3" s="57"/>
      <c r="L3" s="57"/>
      <c r="M3" s="57"/>
      <c r="N3" s="57"/>
      <c r="O3" s="57"/>
      <c r="P3" s="57"/>
      <c r="Q3" s="57"/>
    </row>
    <row r="4" ht="19.95" customHeight="1" spans="1:17">
      <c r="A4" s="71">
        <v>2</v>
      </c>
      <c r="B4" s="71" t="s">
        <v>22</v>
      </c>
      <c r="C4" s="78"/>
      <c r="D4" s="78"/>
      <c r="E4" s="71">
        <f>ROUND(D4*0.95,2)</f>
        <v>0</v>
      </c>
      <c r="F4" s="79"/>
      <c r="G4" s="51">
        <f>ROUND(F4*1.53,2)</f>
        <v>0</v>
      </c>
      <c r="H4" s="51">
        <f>ROUND(E4+G4,2)</f>
        <v>0</v>
      </c>
      <c r="I4" s="51">
        <v>20</v>
      </c>
      <c r="J4" s="51">
        <f>ROUND(H4*I4,0)</f>
        <v>0</v>
      </c>
      <c r="K4" s="57"/>
      <c r="L4" s="57"/>
      <c r="M4" s="57"/>
      <c r="N4" s="57"/>
      <c r="O4" s="57"/>
      <c r="P4" s="57"/>
      <c r="Q4" s="57"/>
    </row>
    <row r="5" ht="19.95" customHeight="1" spans="1:17">
      <c r="A5" s="54" t="s">
        <v>17</v>
      </c>
      <c r="B5" s="55"/>
      <c r="C5" s="56">
        <v>0</v>
      </c>
      <c r="D5" s="56">
        <f>SUM(D3:D4)</f>
        <v>0</v>
      </c>
      <c r="E5" s="56">
        <f>SUM(E3:E4)</f>
        <v>0</v>
      </c>
      <c r="F5" s="56">
        <f>SUM(F3:F4)</f>
        <v>0</v>
      </c>
      <c r="G5" s="56">
        <f>SUM(G3:G4)</f>
        <v>0</v>
      </c>
      <c r="H5" s="56">
        <f>SUM(H3:H4)</f>
        <v>0</v>
      </c>
      <c r="I5" s="57"/>
      <c r="J5" s="56">
        <f>SUM(J3:J4)</f>
        <v>0</v>
      </c>
      <c r="K5" s="57">
        <v>1280</v>
      </c>
      <c r="L5" s="57">
        <v>10</v>
      </c>
      <c r="M5" s="57">
        <f>K5*L5</f>
        <v>12800</v>
      </c>
      <c r="N5" s="57">
        <v>860</v>
      </c>
      <c r="O5" s="57">
        <v>15</v>
      </c>
      <c r="P5" s="57">
        <f>N5*O5</f>
        <v>12900</v>
      </c>
      <c r="Q5" s="57">
        <f>J5+M5+P5</f>
        <v>25700</v>
      </c>
    </row>
    <row r="6" ht="19.95" customHeight="1"/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5"/>
  <sheetViews>
    <sheetView zoomScale="79" zoomScaleNormal="79" workbookViewId="0">
      <selection activeCell="M11" sqref="M11"/>
    </sheetView>
  </sheetViews>
  <sheetFormatPr defaultColWidth="8.89090909090909" defaultRowHeight="14"/>
  <cols>
    <col min="1" max="1" width="6" style="70" customWidth="1"/>
    <col min="2" max="2" width="8.10909090909091" style="70" customWidth="1"/>
    <col min="3" max="3" width="8.89090909090909" style="70"/>
    <col min="4" max="4" width="11.0909090909091" style="70" customWidth="1"/>
    <col min="5" max="5" width="12.0818181818182" style="70" customWidth="1"/>
    <col min="6" max="6" width="11.6181818181818" style="70" customWidth="1"/>
    <col min="7" max="7" width="11.3818181818182" style="70" customWidth="1"/>
    <col min="8" max="8" width="11.2727272727273" style="70" customWidth="1"/>
    <col min="9" max="9" width="10.3363636363636" style="70" customWidth="1"/>
    <col min="10" max="10" width="10.5454545454545" style="70" customWidth="1"/>
    <col min="11" max="11" width="13.1181818181818" style="70" customWidth="1"/>
    <col min="12" max="12" width="7.81818181818182" style="70" customWidth="1"/>
    <col min="13" max="13" width="13.4636363636364" style="70" customWidth="1"/>
    <col min="14" max="14" width="11.9636363636364" style="70" customWidth="1"/>
    <col min="15" max="15" width="6.9" style="70" customWidth="1"/>
    <col min="16" max="16" width="8.89090909090909" style="70"/>
    <col min="17" max="17" width="8.86363636363636" style="70" customWidth="1"/>
    <col min="18" max="16384" width="8.89090909090909" style="70"/>
  </cols>
  <sheetData>
    <row r="1" ht="25.5" spans="1:17">
      <c r="A1" s="49" t="s">
        <v>23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</row>
    <row r="2" ht="68" customHeight="1" spans="1:17">
      <c r="A2" s="50" t="s">
        <v>1</v>
      </c>
      <c r="B2" s="50" t="s">
        <v>2</v>
      </c>
      <c r="C2" s="50" t="s">
        <v>19</v>
      </c>
      <c r="D2" s="50" t="s">
        <v>4</v>
      </c>
      <c r="E2" s="50" t="s">
        <v>5</v>
      </c>
      <c r="F2" s="50" t="s">
        <v>6</v>
      </c>
      <c r="G2" s="50" t="s">
        <v>7</v>
      </c>
      <c r="H2" s="50" t="s">
        <v>8</v>
      </c>
      <c r="I2" s="50" t="s">
        <v>9</v>
      </c>
      <c r="J2" s="50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15" spans="1:17">
      <c r="A3" s="71">
        <v>1</v>
      </c>
      <c r="B3" s="71" t="s">
        <v>23</v>
      </c>
      <c r="C3" s="72"/>
      <c r="D3" s="72"/>
      <c r="E3" s="71">
        <f>ROUND(D3*0.95,2)</f>
        <v>0</v>
      </c>
      <c r="F3" s="72"/>
      <c r="G3" s="51">
        <f>ROUND(F3*1.53,2)</f>
        <v>0</v>
      </c>
      <c r="H3" s="51">
        <f>ROUND(E3+G3,2)</f>
        <v>0</v>
      </c>
      <c r="I3" s="51">
        <v>20</v>
      </c>
      <c r="J3" s="51">
        <f>ROUND(H3*I3,0)</f>
        <v>0</v>
      </c>
      <c r="K3" s="36"/>
      <c r="L3" s="36"/>
      <c r="M3" s="36"/>
      <c r="N3" s="36"/>
      <c r="O3" s="36"/>
      <c r="P3" s="36"/>
      <c r="Q3" s="37"/>
    </row>
    <row r="4" ht="15" spans="1:17">
      <c r="A4" s="71">
        <v>2</v>
      </c>
      <c r="B4" s="71" t="s">
        <v>23</v>
      </c>
      <c r="C4" s="72"/>
      <c r="D4" s="72"/>
      <c r="E4" s="71">
        <f>ROUND(D4*0.95,2)</f>
        <v>0</v>
      </c>
      <c r="F4" s="72"/>
      <c r="G4" s="51">
        <f>ROUND(F4*1.53,2)</f>
        <v>0</v>
      </c>
      <c r="H4" s="51">
        <f>ROUND(E4+G4,2)</f>
        <v>0</v>
      </c>
      <c r="I4" s="51">
        <v>20</v>
      </c>
      <c r="J4" s="51">
        <f>ROUND(H4*I4,0)</f>
        <v>0</v>
      </c>
      <c r="K4" s="36"/>
      <c r="L4" s="36"/>
      <c r="M4" s="36"/>
      <c r="N4" s="36"/>
      <c r="O4" s="36"/>
      <c r="P4" s="36"/>
      <c r="Q4" s="37"/>
    </row>
    <row r="5" ht="15" spans="1:17">
      <c r="A5" s="71">
        <v>3</v>
      </c>
      <c r="B5" s="71" t="s">
        <v>23</v>
      </c>
      <c r="C5" s="72"/>
      <c r="D5" s="72"/>
      <c r="E5" s="71">
        <f>ROUND(D5*0.95,2)</f>
        <v>0</v>
      </c>
      <c r="F5" s="72"/>
      <c r="G5" s="51">
        <f>ROUND(F5*1.53,2)</f>
        <v>0</v>
      </c>
      <c r="H5" s="51">
        <f>ROUND(E5+G5,2)</f>
        <v>0</v>
      </c>
      <c r="I5" s="51">
        <v>20</v>
      </c>
      <c r="J5" s="51">
        <f>ROUND(H5*I5,0)</f>
        <v>0</v>
      </c>
      <c r="K5" s="36"/>
      <c r="L5" s="36"/>
      <c r="M5" s="36"/>
      <c r="N5" s="36"/>
      <c r="O5" s="36"/>
      <c r="P5" s="36"/>
      <c r="Q5" s="37"/>
    </row>
    <row r="6" ht="15" spans="1:17">
      <c r="A6" s="71">
        <v>4</v>
      </c>
      <c r="B6" s="71" t="s">
        <v>23</v>
      </c>
      <c r="C6" s="72"/>
      <c r="D6" s="72"/>
      <c r="E6" s="71">
        <f>ROUND(D6*0.95,2)</f>
        <v>0</v>
      </c>
      <c r="F6" s="72"/>
      <c r="G6" s="51">
        <f>ROUND(F6*1.53,2)</f>
        <v>0</v>
      </c>
      <c r="H6" s="51">
        <f>ROUND(E6+G6,2)</f>
        <v>0</v>
      </c>
      <c r="I6" s="51">
        <v>20</v>
      </c>
      <c r="J6" s="51">
        <f>ROUND(H6*I6,0)</f>
        <v>0</v>
      </c>
      <c r="K6" s="36"/>
      <c r="L6" s="36"/>
      <c r="M6" s="36"/>
      <c r="N6" s="36"/>
      <c r="O6" s="36"/>
      <c r="P6" s="36"/>
      <c r="Q6" s="37"/>
    </row>
    <row r="7" ht="21" customHeight="1" spans="1:17">
      <c r="A7" s="54" t="s">
        <v>17</v>
      </c>
      <c r="B7" s="55"/>
      <c r="C7" s="73">
        <v>2</v>
      </c>
      <c r="D7" s="56">
        <f>SUM(D3:D6)</f>
        <v>0</v>
      </c>
      <c r="E7" s="56">
        <f>SUM(E3:E6)</f>
        <v>0</v>
      </c>
      <c r="F7" s="56">
        <f>SUM(F3:F6)</f>
        <v>0</v>
      </c>
      <c r="G7" s="56">
        <f>SUM(G3:G6)</f>
        <v>0</v>
      </c>
      <c r="H7" s="56">
        <f>SUM(H3:H6)</f>
        <v>0</v>
      </c>
      <c r="I7" s="57"/>
      <c r="J7" s="56">
        <f>SUM(J3:J6)</f>
        <v>0</v>
      </c>
      <c r="K7" s="57">
        <v>930</v>
      </c>
      <c r="L7" s="57">
        <v>10</v>
      </c>
      <c r="M7" s="57">
        <f>K7*L7</f>
        <v>9300</v>
      </c>
      <c r="N7" s="57">
        <v>720</v>
      </c>
      <c r="O7" s="57">
        <v>15</v>
      </c>
      <c r="P7" s="57">
        <f>N7*O7</f>
        <v>10800</v>
      </c>
      <c r="Q7" s="57">
        <f>J7+M7+P7</f>
        <v>20100</v>
      </c>
    </row>
    <row r="8" ht="19.95" customHeight="1" spans="1:5">
      <c r="A8" s="74"/>
      <c r="B8" s="74"/>
      <c r="C8" s="75"/>
      <c r="D8" s="74"/>
      <c r="E8" s="74"/>
    </row>
    <row r="9" ht="19.95" customHeight="1" spans="1:5">
      <c r="A9" s="74"/>
      <c r="B9" s="74"/>
      <c r="C9" s="75"/>
      <c r="D9" s="74"/>
      <c r="E9" s="74"/>
    </row>
    <row r="10" ht="19.95" customHeight="1" spans="1:5">
      <c r="A10" s="74"/>
      <c r="B10" s="74"/>
      <c r="C10" s="75"/>
      <c r="D10" s="74"/>
      <c r="E10" s="74"/>
    </row>
    <row r="11" ht="19.95" customHeight="1" spans="1:5">
      <c r="A11" s="74"/>
      <c r="B11" s="74"/>
      <c r="C11" s="74"/>
      <c r="D11" s="74"/>
      <c r="E11" s="74"/>
    </row>
    <row r="12" ht="19.95" customHeight="1"/>
    <row r="13" ht="19.95" customHeight="1"/>
    <row r="14" ht="19.95" customHeight="1"/>
    <row r="15" ht="19.95" customHeight="1"/>
  </sheetData>
  <mergeCells count="2">
    <mergeCell ref="A1:Q1"/>
    <mergeCell ref="A7:B7"/>
  </mergeCells>
  <pageMargins left="0.7" right="0.7" top="0.75" bottom="0.75" header="0.3" footer="0.3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R22"/>
  <sheetViews>
    <sheetView zoomScale="74" zoomScaleNormal="74" topLeftCell="A2" workbookViewId="0">
      <selection activeCell="N14" sqref="N14"/>
    </sheetView>
  </sheetViews>
  <sheetFormatPr defaultColWidth="8.89090909090909" defaultRowHeight="14"/>
  <cols>
    <col min="1" max="1" width="6" style="59" customWidth="1"/>
    <col min="2" max="2" width="11.8909090909091" style="59" customWidth="1"/>
    <col min="3" max="3" width="9" style="59" customWidth="1"/>
    <col min="4" max="4" width="9.90909090909091" style="59" customWidth="1"/>
    <col min="5" max="5" width="10.7272727272727" style="59" customWidth="1"/>
    <col min="6" max="6" width="10.2727272727273" style="59" customWidth="1"/>
    <col min="7" max="7" width="12.2727272727273" style="59" customWidth="1"/>
    <col min="8" max="8" width="10.1818181818182" style="59" customWidth="1"/>
    <col min="9" max="9" width="8" style="59" customWidth="1"/>
    <col min="10" max="10" width="10.0909090909091" style="59" customWidth="1"/>
    <col min="11" max="11" width="12.9" style="59" customWidth="1"/>
    <col min="12" max="12" width="8.89090909090909" style="59"/>
    <col min="13" max="13" width="12.9" style="59" customWidth="1"/>
    <col min="14" max="14" width="10.8" style="59" customWidth="1"/>
    <col min="15" max="16384" width="8.89090909090909" style="59"/>
  </cols>
  <sheetData>
    <row r="1" ht="25.5" spans="1:17">
      <c r="A1" s="25" t="s">
        <v>24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66" customHeight="1" spans="1:17">
      <c r="A2" s="60" t="s">
        <v>1</v>
      </c>
      <c r="B2" s="60" t="s">
        <v>2</v>
      </c>
      <c r="C2" s="60" t="s">
        <v>19</v>
      </c>
      <c r="D2" s="60" t="s">
        <v>4</v>
      </c>
      <c r="E2" s="60" t="s">
        <v>5</v>
      </c>
      <c r="F2" s="60" t="s">
        <v>6</v>
      </c>
      <c r="G2" s="60" t="s">
        <v>7</v>
      </c>
      <c r="H2" s="60" t="s">
        <v>8</v>
      </c>
      <c r="I2" s="60" t="s">
        <v>9</v>
      </c>
      <c r="J2" s="60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2.8" customHeight="1" spans="1:18">
      <c r="A3" s="61">
        <v>1</v>
      </c>
      <c r="B3" s="61" t="s">
        <v>24</v>
      </c>
      <c r="C3" s="28" t="s">
        <v>25</v>
      </c>
      <c r="D3" s="28">
        <f>40*6</f>
        <v>240</v>
      </c>
      <c r="E3" s="61">
        <f t="shared" ref="E3:E20" si="0">ROUND(D3*0.95,2)</f>
        <v>228</v>
      </c>
      <c r="F3" s="30"/>
      <c r="G3" s="62"/>
      <c r="H3" s="62">
        <f>ROUND(E3+G3,2)</f>
        <v>228</v>
      </c>
      <c r="I3" s="62">
        <v>20</v>
      </c>
      <c r="J3" s="69">
        <f>ROUND(H3*I3,0)</f>
        <v>4560</v>
      </c>
      <c r="K3" s="67"/>
      <c r="L3" s="67"/>
      <c r="M3" s="67"/>
      <c r="N3" s="67"/>
      <c r="O3" s="67"/>
      <c r="P3" s="67"/>
      <c r="Q3" s="67"/>
      <c r="R3" s="59" t="s">
        <v>26</v>
      </c>
    </row>
    <row r="4" ht="22.8" customHeight="1" spans="1:17">
      <c r="A4" s="61">
        <v>2</v>
      </c>
      <c r="B4" s="61" t="s">
        <v>24</v>
      </c>
      <c r="C4" s="28"/>
      <c r="D4" s="28"/>
      <c r="E4" s="61">
        <f t="shared" si="0"/>
        <v>0</v>
      </c>
      <c r="F4" s="30"/>
      <c r="G4" s="62"/>
      <c r="H4" s="62">
        <f t="shared" ref="H4:H20" si="1">ROUND(E4+G4,2)</f>
        <v>0</v>
      </c>
      <c r="I4" s="62">
        <v>20</v>
      </c>
      <c r="J4" s="62">
        <f>ROUND(H4*I4,0)</f>
        <v>0</v>
      </c>
      <c r="K4" s="67"/>
      <c r="L4" s="67"/>
      <c r="M4" s="67"/>
      <c r="N4" s="67"/>
      <c r="O4" s="67"/>
      <c r="P4" s="67"/>
      <c r="Q4" s="67"/>
    </row>
    <row r="5" ht="22.8" customHeight="1" spans="1:17">
      <c r="A5" s="61">
        <v>3</v>
      </c>
      <c r="B5" s="61" t="s">
        <v>24</v>
      </c>
      <c r="C5" s="28"/>
      <c r="D5" s="28"/>
      <c r="E5" s="61">
        <f t="shared" si="0"/>
        <v>0</v>
      </c>
      <c r="F5" s="30"/>
      <c r="G5" s="62"/>
      <c r="H5" s="62">
        <f t="shared" si="1"/>
        <v>0</v>
      </c>
      <c r="I5" s="62">
        <v>20</v>
      </c>
      <c r="J5" s="62">
        <f t="shared" ref="J4:J20" si="2">ROUND(H5*I5,0)</f>
        <v>0</v>
      </c>
      <c r="K5" s="67"/>
      <c r="L5" s="67"/>
      <c r="M5" s="67"/>
      <c r="N5" s="67"/>
      <c r="O5" s="67"/>
      <c r="P5" s="67"/>
      <c r="Q5" s="67"/>
    </row>
    <row r="6" ht="22.8" customHeight="1" spans="1:17">
      <c r="A6" s="61">
        <v>4</v>
      </c>
      <c r="B6" s="61" t="s">
        <v>24</v>
      </c>
      <c r="C6" s="28"/>
      <c r="D6" s="28"/>
      <c r="E6" s="61">
        <f t="shared" si="0"/>
        <v>0</v>
      </c>
      <c r="F6" s="30"/>
      <c r="G6" s="62">
        <f>F6*1.53</f>
        <v>0</v>
      </c>
      <c r="H6" s="62">
        <f t="shared" si="1"/>
        <v>0</v>
      </c>
      <c r="I6" s="62">
        <v>20</v>
      </c>
      <c r="J6" s="62">
        <f t="shared" si="2"/>
        <v>0</v>
      </c>
      <c r="K6" s="67"/>
      <c r="L6" s="67"/>
      <c r="M6" s="67"/>
      <c r="N6" s="67"/>
      <c r="O6" s="67"/>
      <c r="P6" s="67"/>
      <c r="Q6" s="67"/>
    </row>
    <row r="7" ht="22.8" customHeight="1" spans="1:17">
      <c r="A7" s="61">
        <v>5</v>
      </c>
      <c r="B7" s="61" t="s">
        <v>24</v>
      </c>
      <c r="C7" s="28"/>
      <c r="D7" s="28"/>
      <c r="E7" s="61">
        <f t="shared" si="0"/>
        <v>0</v>
      </c>
      <c r="F7" s="30"/>
      <c r="G7" s="62">
        <f t="shared" ref="G7:G20" si="3">F7*1.53</f>
        <v>0</v>
      </c>
      <c r="H7" s="62">
        <f t="shared" si="1"/>
        <v>0</v>
      </c>
      <c r="I7" s="62">
        <v>20</v>
      </c>
      <c r="J7" s="62">
        <f t="shared" si="2"/>
        <v>0</v>
      </c>
      <c r="K7" s="67"/>
      <c r="L7" s="67"/>
      <c r="M7" s="67"/>
      <c r="N7" s="67"/>
      <c r="O7" s="67"/>
      <c r="P7" s="67"/>
      <c r="Q7" s="67"/>
    </row>
    <row r="8" ht="22.8" customHeight="1" spans="1:17">
      <c r="A8" s="61">
        <v>6</v>
      </c>
      <c r="B8" s="61" t="s">
        <v>24</v>
      </c>
      <c r="C8" s="28"/>
      <c r="D8" s="28"/>
      <c r="E8" s="61">
        <f t="shared" si="0"/>
        <v>0</v>
      </c>
      <c r="F8" s="30"/>
      <c r="G8" s="62">
        <f t="shared" si="3"/>
        <v>0</v>
      </c>
      <c r="H8" s="62">
        <f t="shared" si="1"/>
        <v>0</v>
      </c>
      <c r="I8" s="62">
        <v>20</v>
      </c>
      <c r="J8" s="62">
        <f t="shared" si="2"/>
        <v>0</v>
      </c>
      <c r="K8" s="67"/>
      <c r="L8" s="67"/>
      <c r="M8" s="67"/>
      <c r="N8" s="67"/>
      <c r="O8" s="67"/>
      <c r="P8" s="67"/>
      <c r="Q8" s="67"/>
    </row>
    <row r="9" ht="22.8" customHeight="1" spans="1:17">
      <c r="A9" s="61">
        <v>7</v>
      </c>
      <c r="B9" s="61" t="s">
        <v>24</v>
      </c>
      <c r="C9" s="28"/>
      <c r="D9" s="28"/>
      <c r="E9" s="61">
        <f t="shared" si="0"/>
        <v>0</v>
      </c>
      <c r="F9" s="30"/>
      <c r="G9" s="62">
        <f t="shared" si="3"/>
        <v>0</v>
      </c>
      <c r="H9" s="62">
        <f t="shared" si="1"/>
        <v>0</v>
      </c>
      <c r="I9" s="62">
        <v>20</v>
      </c>
      <c r="J9" s="62">
        <f t="shared" si="2"/>
        <v>0</v>
      </c>
      <c r="K9" s="67"/>
      <c r="L9" s="67"/>
      <c r="M9" s="67"/>
      <c r="N9" s="67"/>
      <c r="O9" s="67"/>
      <c r="P9" s="67"/>
      <c r="Q9" s="67"/>
    </row>
    <row r="10" ht="22.8" customHeight="1" spans="1:17">
      <c r="A10" s="61">
        <v>8</v>
      </c>
      <c r="B10" s="61" t="s">
        <v>24</v>
      </c>
      <c r="C10" s="28"/>
      <c r="D10" s="28"/>
      <c r="E10" s="61">
        <f t="shared" si="0"/>
        <v>0</v>
      </c>
      <c r="F10" s="30"/>
      <c r="G10" s="62">
        <f t="shared" si="3"/>
        <v>0</v>
      </c>
      <c r="H10" s="62">
        <f t="shared" si="1"/>
        <v>0</v>
      </c>
      <c r="I10" s="62">
        <v>20</v>
      </c>
      <c r="J10" s="62">
        <f t="shared" si="2"/>
        <v>0</v>
      </c>
      <c r="K10" s="67"/>
      <c r="L10" s="67"/>
      <c r="M10" s="67"/>
      <c r="N10" s="67"/>
      <c r="O10" s="67"/>
      <c r="P10" s="67"/>
      <c r="Q10" s="67"/>
    </row>
    <row r="11" ht="22.8" customHeight="1" spans="1:17">
      <c r="A11" s="61">
        <v>9</v>
      </c>
      <c r="B11" s="61" t="s">
        <v>24</v>
      </c>
      <c r="C11" s="28"/>
      <c r="D11" s="28"/>
      <c r="E11" s="61">
        <f t="shared" si="0"/>
        <v>0</v>
      </c>
      <c r="F11" s="30"/>
      <c r="G11" s="62">
        <f t="shared" si="3"/>
        <v>0</v>
      </c>
      <c r="H11" s="62">
        <f t="shared" si="1"/>
        <v>0</v>
      </c>
      <c r="I11" s="62">
        <v>20</v>
      </c>
      <c r="J11" s="62">
        <f t="shared" si="2"/>
        <v>0</v>
      </c>
      <c r="K11" s="67"/>
      <c r="L11" s="67"/>
      <c r="M11" s="67"/>
      <c r="N11" s="67"/>
      <c r="O11" s="67"/>
      <c r="P11" s="67"/>
      <c r="Q11" s="67"/>
    </row>
    <row r="12" ht="22.8" customHeight="1" spans="1:17">
      <c r="A12" s="61">
        <v>10</v>
      </c>
      <c r="B12" s="61" t="s">
        <v>24</v>
      </c>
      <c r="C12" s="28"/>
      <c r="D12" s="28"/>
      <c r="E12" s="61">
        <f t="shared" si="0"/>
        <v>0</v>
      </c>
      <c r="F12" s="30"/>
      <c r="G12" s="62">
        <f t="shared" si="3"/>
        <v>0</v>
      </c>
      <c r="H12" s="62">
        <f t="shared" si="1"/>
        <v>0</v>
      </c>
      <c r="I12" s="62">
        <v>20</v>
      </c>
      <c r="J12" s="62">
        <f t="shared" si="2"/>
        <v>0</v>
      </c>
      <c r="K12" s="67"/>
      <c r="L12" s="67"/>
      <c r="M12" s="67"/>
      <c r="N12" s="67"/>
      <c r="O12" s="67"/>
      <c r="P12" s="67"/>
      <c r="Q12" s="67"/>
    </row>
    <row r="13" ht="22.8" customHeight="1" spans="1:17">
      <c r="A13" s="61">
        <v>11</v>
      </c>
      <c r="B13" s="61" t="s">
        <v>24</v>
      </c>
      <c r="C13" s="28"/>
      <c r="D13" s="28"/>
      <c r="E13" s="61">
        <f t="shared" si="0"/>
        <v>0</v>
      </c>
      <c r="F13" s="30"/>
      <c r="G13" s="62">
        <f t="shared" si="3"/>
        <v>0</v>
      </c>
      <c r="H13" s="62">
        <f t="shared" si="1"/>
        <v>0</v>
      </c>
      <c r="I13" s="62">
        <v>20</v>
      </c>
      <c r="J13" s="62">
        <f t="shared" si="2"/>
        <v>0</v>
      </c>
      <c r="K13" s="67"/>
      <c r="L13" s="67"/>
      <c r="M13" s="67"/>
      <c r="N13" s="67"/>
      <c r="O13" s="67"/>
      <c r="P13" s="67"/>
      <c r="Q13" s="67"/>
    </row>
    <row r="14" ht="22.8" customHeight="1" spans="1:17">
      <c r="A14" s="63" t="s">
        <v>17</v>
      </c>
      <c r="B14" s="64"/>
      <c r="C14" s="65">
        <v>10</v>
      </c>
      <c r="D14" s="66">
        <f>SUM(D3:D13)</f>
        <v>240</v>
      </c>
      <c r="E14" s="66">
        <f>SUM(E3:E13)</f>
        <v>228</v>
      </c>
      <c r="F14" s="66">
        <f>F6</f>
        <v>0</v>
      </c>
      <c r="G14" s="67">
        <f>G6</f>
        <v>0</v>
      </c>
      <c r="H14" s="67">
        <f>SUM(H3:H13)</f>
        <v>228</v>
      </c>
      <c r="I14" s="67"/>
      <c r="J14" s="67">
        <f>SUM(J3:J13)</f>
        <v>4560</v>
      </c>
      <c r="K14" s="67">
        <v>880</v>
      </c>
      <c r="L14" s="67">
        <v>10</v>
      </c>
      <c r="M14" s="67">
        <f>K14*L14</f>
        <v>8800</v>
      </c>
      <c r="N14" s="67">
        <v>730</v>
      </c>
      <c r="O14" s="67">
        <v>15</v>
      </c>
      <c r="P14" s="67">
        <f>N14*O14</f>
        <v>10950</v>
      </c>
      <c r="Q14" s="67">
        <f>J14+M14+P14</f>
        <v>24310</v>
      </c>
    </row>
    <row r="15" ht="19.95" customHeight="1"/>
    <row r="16" ht="19.95" customHeight="1" spans="4:4">
      <c r="D16" s="68" t="s">
        <v>27</v>
      </c>
    </row>
    <row r="17" ht="19.95" customHeight="1"/>
    <row r="18" ht="19.95" customHeight="1"/>
    <row r="19" ht="19.95" customHeight="1"/>
    <row r="20" ht="19.95" customHeight="1"/>
    <row r="21" ht="19.95" customHeight="1"/>
    <row r="22" ht="19.95" customHeight="1"/>
  </sheetData>
  <mergeCells count="2">
    <mergeCell ref="A1:Q1"/>
    <mergeCell ref="A14:B14"/>
  </mergeCells>
  <pageMargins left="0.7" right="0.7" top="0.75" bottom="0.75" header="0.3" footer="0.3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6"/>
  <sheetViews>
    <sheetView zoomScale="73" zoomScaleNormal="73" topLeftCell="A2" workbookViewId="0">
      <selection activeCell="K11" sqref="K11"/>
    </sheetView>
  </sheetViews>
  <sheetFormatPr defaultColWidth="8.89090909090909" defaultRowHeight="14"/>
  <cols>
    <col min="1" max="1" width="6" style="48" customWidth="1"/>
    <col min="2" max="2" width="8.10909090909091" style="48" customWidth="1"/>
    <col min="3" max="3" width="8.89090909090909" style="48"/>
    <col min="4" max="4" width="12.5727272727273" style="48" customWidth="1"/>
    <col min="5" max="5" width="12.7" style="48" customWidth="1"/>
    <col min="6" max="6" width="12.0727272727273" style="48" customWidth="1"/>
    <col min="7" max="7" width="12.7" style="48" customWidth="1"/>
    <col min="8" max="8" width="12.0818181818182" style="48" customWidth="1"/>
    <col min="9" max="9" width="8.47272727272727" style="48" customWidth="1"/>
    <col min="10" max="10" width="10.7272727272727" style="48" customWidth="1"/>
    <col min="11" max="11" width="11.2" style="48" customWidth="1"/>
    <col min="12" max="12" width="7.70909090909091" style="48" customWidth="1"/>
    <col min="13" max="13" width="12.4545454545455" style="48" customWidth="1"/>
    <col min="14" max="14" width="10.5818181818182" style="48" customWidth="1"/>
    <col min="15" max="15" width="10.4545454545455" style="48" customWidth="1"/>
    <col min="16" max="16" width="11.0727272727273" style="48" customWidth="1"/>
    <col min="17" max="16384" width="8.89090909090909" style="48"/>
  </cols>
  <sheetData>
    <row r="1" ht="25.5" spans="1:17">
      <c r="A1" s="49" t="s">
        <v>28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</row>
    <row r="2" ht="66" customHeight="1" spans="1:17">
      <c r="A2" s="50" t="s">
        <v>1</v>
      </c>
      <c r="B2" s="50" t="s">
        <v>2</v>
      </c>
      <c r="C2" s="50" t="s">
        <v>19</v>
      </c>
      <c r="D2" s="50" t="s">
        <v>4</v>
      </c>
      <c r="E2" s="50" t="s">
        <v>5</v>
      </c>
      <c r="F2" s="50" t="s">
        <v>6</v>
      </c>
      <c r="G2" s="50" t="s">
        <v>7</v>
      </c>
      <c r="H2" s="50" t="s">
        <v>8</v>
      </c>
      <c r="I2" s="50" t="s">
        <v>9</v>
      </c>
      <c r="J2" s="50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2.2" customHeight="1" spans="1:17">
      <c r="A3" s="51">
        <v>1</v>
      </c>
      <c r="B3" s="51" t="s">
        <v>28</v>
      </c>
      <c r="C3" s="52" t="s">
        <v>29</v>
      </c>
      <c r="D3" s="52">
        <f>20*7</f>
        <v>140</v>
      </c>
      <c r="E3" s="51">
        <f>ROUND(D3*0.95,2)</f>
        <v>133</v>
      </c>
      <c r="F3" s="53"/>
      <c r="G3" s="51">
        <f>ROUND(F3*1.53,2)</f>
        <v>0</v>
      </c>
      <c r="H3" s="51">
        <f>ROUND(E3+G3,2)</f>
        <v>133</v>
      </c>
      <c r="I3" s="51">
        <v>20</v>
      </c>
      <c r="J3" s="58">
        <f>ROUND(H3*I3,0)</f>
        <v>2660</v>
      </c>
      <c r="K3" s="51"/>
      <c r="L3" s="51"/>
      <c r="M3" s="51"/>
      <c r="N3" s="51"/>
      <c r="O3" s="51"/>
      <c r="P3" s="51"/>
      <c r="Q3" s="51"/>
    </row>
    <row r="4" ht="22.2" customHeight="1" spans="1:17">
      <c r="A4" s="51">
        <v>2</v>
      </c>
      <c r="B4" s="51" t="s">
        <v>28</v>
      </c>
      <c r="C4" s="52" t="s">
        <v>30</v>
      </c>
      <c r="D4" s="52">
        <f>16*6+8*3</f>
        <v>120</v>
      </c>
      <c r="E4" s="51">
        <f>ROUND(D4*0.95,2)</f>
        <v>114</v>
      </c>
      <c r="F4" s="53"/>
      <c r="G4" s="51">
        <f>ROUND(F4*1.53,2)</f>
        <v>0</v>
      </c>
      <c r="H4" s="51">
        <f>ROUND(E4+G4,2)</f>
        <v>114</v>
      </c>
      <c r="I4" s="51">
        <v>20</v>
      </c>
      <c r="J4" s="58">
        <f>ROUND(H4*I4,0)</f>
        <v>2280</v>
      </c>
      <c r="K4" s="57"/>
      <c r="L4" s="51"/>
      <c r="M4" s="51"/>
      <c r="N4" s="51"/>
      <c r="O4" s="51"/>
      <c r="P4" s="51"/>
      <c r="Q4" s="51"/>
    </row>
    <row r="5" ht="22.2" customHeight="1" spans="1:17">
      <c r="A5" s="51">
        <v>3</v>
      </c>
      <c r="B5" s="51" t="s">
        <v>28</v>
      </c>
      <c r="C5" s="52" t="s">
        <v>31</v>
      </c>
      <c r="D5" s="52">
        <f>14*6.5+7*4*2</f>
        <v>147</v>
      </c>
      <c r="E5" s="51">
        <f>ROUND(D5*0.95,2)</f>
        <v>139.65</v>
      </c>
      <c r="F5" s="53"/>
      <c r="G5" s="51">
        <f>ROUND(F5*1.53,2)</f>
        <v>0</v>
      </c>
      <c r="H5" s="51">
        <f>ROUND(E5+G5,2)</f>
        <v>139.65</v>
      </c>
      <c r="I5" s="51">
        <v>20</v>
      </c>
      <c r="J5" s="58">
        <f>ROUND(H5*I5,0)</f>
        <v>2793</v>
      </c>
      <c r="K5" s="51"/>
      <c r="L5" s="51"/>
      <c r="M5" s="51"/>
      <c r="N5" s="51"/>
      <c r="O5" s="51"/>
      <c r="P5" s="51"/>
      <c r="Q5" s="51"/>
    </row>
    <row r="6" ht="22.2" customHeight="1" spans="1:17">
      <c r="A6" s="51">
        <v>4</v>
      </c>
      <c r="B6" s="51" t="s">
        <v>28</v>
      </c>
      <c r="C6" s="52"/>
      <c r="D6" s="52"/>
      <c r="E6" s="51">
        <f>ROUND(D6*0.95,2)</f>
        <v>0</v>
      </c>
      <c r="F6" s="53"/>
      <c r="G6" s="51">
        <f>ROUND(F6*1.53,2)</f>
        <v>0</v>
      </c>
      <c r="H6" s="51">
        <f>ROUND(E6+G6,2)</f>
        <v>0</v>
      </c>
      <c r="I6" s="51">
        <v>20</v>
      </c>
      <c r="J6" s="51">
        <f>ROUND(H6*I6,0)</f>
        <v>0</v>
      </c>
      <c r="K6" s="51"/>
      <c r="L6" s="51"/>
      <c r="M6" s="51"/>
      <c r="N6" s="51"/>
      <c r="O6" s="51"/>
      <c r="P6" s="51"/>
      <c r="Q6" s="51"/>
    </row>
    <row r="7" s="47" customFormat="1" ht="22.2" customHeight="1" spans="1:17">
      <c r="A7" s="54" t="s">
        <v>17</v>
      </c>
      <c r="B7" s="55"/>
      <c r="C7" s="56">
        <v>3</v>
      </c>
      <c r="D7" s="56">
        <f>SUM(D3:D6)</f>
        <v>407</v>
      </c>
      <c r="E7" s="57">
        <f>SUM(E3:E6)</f>
        <v>386.65</v>
      </c>
      <c r="F7" s="57">
        <f>SUM(F3:F6)</f>
        <v>0</v>
      </c>
      <c r="G7" s="57">
        <f>SUM(G3:G6)</f>
        <v>0</v>
      </c>
      <c r="H7" s="57">
        <f>SUM(H3:H6)</f>
        <v>386.65</v>
      </c>
      <c r="I7" s="57"/>
      <c r="J7" s="57">
        <f>SUM(J3:J6)</f>
        <v>7733</v>
      </c>
      <c r="K7" s="57">
        <v>890</v>
      </c>
      <c r="L7" s="57">
        <v>10</v>
      </c>
      <c r="M7" s="57">
        <f>K7*L7</f>
        <v>8900</v>
      </c>
      <c r="N7" s="57">
        <v>760</v>
      </c>
      <c r="O7" s="57">
        <v>15</v>
      </c>
      <c r="P7" s="57">
        <f>N7*O7</f>
        <v>11400</v>
      </c>
      <c r="Q7" s="57">
        <f>J7+M7+P7</f>
        <v>28033</v>
      </c>
    </row>
    <row r="8" ht="19.95" customHeight="1"/>
    <row r="9" ht="19.95" customHeight="1"/>
    <row r="10" ht="19.95" customHeight="1"/>
    <row r="11" ht="19.95" customHeight="1"/>
    <row r="12" ht="19.95" customHeight="1"/>
    <row r="13" ht="19.95" customHeight="1"/>
    <row r="14" ht="19.95" customHeight="1"/>
    <row r="15" ht="19.95" customHeight="1"/>
    <row r="16" ht="19.95" customHeight="1"/>
  </sheetData>
  <mergeCells count="2">
    <mergeCell ref="A1:Q1"/>
    <mergeCell ref="A7:B7"/>
  </mergeCells>
  <pageMargins left="0.7" right="0.7" top="0.75" bottom="0.75" header="0.3" footer="0.3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3"/>
  <sheetViews>
    <sheetView zoomScale="71" zoomScaleNormal="71" workbookViewId="0">
      <selection activeCell="M9" sqref="M9"/>
    </sheetView>
  </sheetViews>
  <sheetFormatPr defaultColWidth="8.89090909090909" defaultRowHeight="14"/>
  <cols>
    <col min="1" max="1" width="6" style="24" customWidth="1"/>
    <col min="2" max="2" width="8.10909090909091" style="24" customWidth="1"/>
    <col min="3" max="3" width="8.89090909090909" style="24"/>
    <col min="4" max="4" width="11.2727272727273" style="24" customWidth="1"/>
    <col min="5" max="5" width="11.1818181818182" style="24" customWidth="1"/>
    <col min="6" max="6" width="10.8818181818182" style="24" customWidth="1"/>
    <col min="7" max="7" width="13.0545454545455" style="24" customWidth="1"/>
    <col min="8" max="8" width="10.3636363636364" style="24" customWidth="1"/>
    <col min="9" max="9" width="8.19090909090909" style="24" customWidth="1"/>
    <col min="10" max="10" width="8.83636363636364" style="24" customWidth="1"/>
    <col min="11" max="11" width="12.5454545454545" style="24" customWidth="1"/>
    <col min="12" max="12" width="8.89090909090909" style="24"/>
    <col min="13" max="13" width="13.3090909090909" style="24" customWidth="1"/>
    <col min="14" max="14" width="10.4909090909091" style="24" customWidth="1"/>
    <col min="15" max="15" width="8.89090909090909" style="24"/>
    <col min="16" max="16" width="10.1090909090909" style="24" customWidth="1"/>
    <col min="17" max="16384" width="8.89090909090909" style="24"/>
  </cols>
  <sheetData>
    <row r="1" ht="25.5" spans="1:17">
      <c r="A1" s="25" t="s">
        <v>32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ht="61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4.6" customHeight="1" spans="1:17">
      <c r="A3" s="27">
        <v>1</v>
      </c>
      <c r="B3" s="27" t="s">
        <v>32</v>
      </c>
      <c r="C3" s="28"/>
      <c r="D3" s="28"/>
      <c r="E3" s="27">
        <f>ROUND(D3*0.95,2)</f>
        <v>0</v>
      </c>
      <c r="F3" s="46"/>
      <c r="G3" s="29"/>
      <c r="H3" s="29">
        <f>ROUND(E3+G3,2)</f>
        <v>0</v>
      </c>
      <c r="I3" s="29">
        <v>20</v>
      </c>
      <c r="J3" s="29">
        <f>ROUND(H3*I3,0)</f>
        <v>0</v>
      </c>
      <c r="K3" s="37"/>
      <c r="L3" s="37"/>
      <c r="M3" s="37"/>
      <c r="N3" s="37"/>
      <c r="O3" s="37"/>
      <c r="P3" s="37"/>
      <c r="Q3" s="37"/>
    </row>
    <row r="4" ht="24.6" customHeight="1" spans="1:17">
      <c r="A4" s="27">
        <v>2</v>
      </c>
      <c r="B4" s="27" t="s">
        <v>32</v>
      </c>
      <c r="C4" s="28"/>
      <c r="D4" s="28"/>
      <c r="E4" s="27">
        <f>ROUND(D4*0.95,2)</f>
        <v>0</v>
      </c>
      <c r="F4" s="46"/>
      <c r="G4" s="29"/>
      <c r="H4" s="29">
        <f>ROUND(E4+G4,2)</f>
        <v>0</v>
      </c>
      <c r="I4" s="29">
        <v>20</v>
      </c>
      <c r="J4" s="29">
        <f>ROUND(H4*I4,0)</f>
        <v>0</v>
      </c>
      <c r="K4" s="37"/>
      <c r="L4" s="37"/>
      <c r="M4" s="37"/>
      <c r="N4" s="37"/>
      <c r="O4" s="37"/>
      <c r="P4" s="37"/>
      <c r="Q4" s="37"/>
    </row>
    <row r="5" ht="24.6" customHeight="1" spans="1:17">
      <c r="A5" s="33" t="s">
        <v>17</v>
      </c>
      <c r="B5" s="34"/>
      <c r="C5" s="35">
        <v>0</v>
      </c>
      <c r="D5" s="36">
        <f>SUM(D3:D4)</f>
        <v>0</v>
      </c>
      <c r="E5" s="36">
        <f>SUM(E3:E4)</f>
        <v>0</v>
      </c>
      <c r="F5" s="36">
        <f>SUM(F3:F4)</f>
        <v>0</v>
      </c>
      <c r="G5" s="37">
        <f>SUM(G3:G4)</f>
        <v>0</v>
      </c>
      <c r="H5" s="37">
        <f>SUM(H3:H4)</f>
        <v>0</v>
      </c>
      <c r="I5" s="37"/>
      <c r="J5" s="37">
        <f>SUM(J3:J4)</f>
        <v>0</v>
      </c>
      <c r="K5" s="37">
        <v>1180</v>
      </c>
      <c r="L5" s="37">
        <v>10</v>
      </c>
      <c r="M5" s="37">
        <f>K5*L5</f>
        <v>11800</v>
      </c>
      <c r="N5" s="37">
        <v>850</v>
      </c>
      <c r="O5" s="37">
        <v>15</v>
      </c>
      <c r="P5" s="37">
        <f>N5*O5</f>
        <v>12750</v>
      </c>
      <c r="Q5" s="37">
        <f>J5+M5+P5</f>
        <v>24550</v>
      </c>
    </row>
    <row r="6" ht="19.95" customHeight="1"/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3"/>
  <sheetViews>
    <sheetView zoomScale="80" zoomScaleNormal="80" workbookViewId="0">
      <selection activeCell="J9" sqref="J9"/>
    </sheetView>
  </sheetViews>
  <sheetFormatPr defaultColWidth="8.89090909090909" defaultRowHeight="14"/>
  <cols>
    <col min="1" max="1" width="6" style="43" customWidth="1"/>
    <col min="2" max="2" width="12" style="43" customWidth="1"/>
    <col min="3" max="3" width="8.89090909090909" style="43"/>
    <col min="4" max="4" width="10.7909090909091" style="43" customWidth="1"/>
    <col min="5" max="5" width="10.5454545454545" style="43" customWidth="1"/>
    <col min="6" max="6" width="11.9090909090909" style="43" customWidth="1"/>
    <col min="7" max="7" width="12.8363636363636" style="43" customWidth="1"/>
    <col min="8" max="8" width="12.6636363636364" style="43" customWidth="1"/>
    <col min="9" max="9" width="7.81818181818182" style="43" customWidth="1"/>
    <col min="10" max="10" width="8.18181818181818" style="43" customWidth="1"/>
    <col min="11" max="11" width="12.3818181818182" style="43" customWidth="1"/>
    <col min="12" max="12" width="8.89090909090909" style="43"/>
    <col min="13" max="13" width="13.2909090909091" style="43" customWidth="1"/>
    <col min="14" max="14" width="10.9090909090909" style="43" customWidth="1"/>
    <col min="15" max="16384" width="8.89090909090909" style="43"/>
  </cols>
  <sheetData>
    <row r="1" ht="25.5" spans="1:17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</row>
    <row r="2" ht="48" customHeight="1" spans="1:17">
      <c r="A2" s="26" t="s">
        <v>1</v>
      </c>
      <c r="B2" s="26" t="s">
        <v>2</v>
      </c>
      <c r="C2" s="26" t="s">
        <v>19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9</v>
      </c>
      <c r="M2" s="26" t="s">
        <v>12</v>
      </c>
      <c r="N2" s="26" t="s">
        <v>13</v>
      </c>
      <c r="O2" s="26" t="s">
        <v>9</v>
      </c>
      <c r="P2" s="26" t="s">
        <v>14</v>
      </c>
      <c r="Q2" s="38" t="s">
        <v>15</v>
      </c>
    </row>
    <row r="3" ht="20.4" customHeight="1" spans="1:17">
      <c r="A3" s="27">
        <v>1</v>
      </c>
      <c r="B3" s="27" t="s">
        <v>34</v>
      </c>
      <c r="C3" s="28" t="s">
        <v>35</v>
      </c>
      <c r="D3" s="28">
        <f>182</f>
        <v>182</v>
      </c>
      <c r="E3" s="27">
        <f>ROUND(D3*0.95,2)</f>
        <v>172.9</v>
      </c>
      <c r="F3" s="30">
        <f>7*2.5*0.24</f>
        <v>4.2</v>
      </c>
      <c r="G3" s="29">
        <f>ROUND(F3*1.53,2)</f>
        <v>6.43</v>
      </c>
      <c r="H3" s="29">
        <f>ROUND(E3+G3,2)</f>
        <v>179.33</v>
      </c>
      <c r="I3" s="29">
        <v>20</v>
      </c>
      <c r="J3" s="29">
        <f>ROUND(H3*I3,0)</f>
        <v>3587</v>
      </c>
      <c r="K3" s="45"/>
      <c r="L3" s="45"/>
      <c r="M3" s="45"/>
      <c r="N3" s="45"/>
      <c r="O3" s="45"/>
      <c r="P3" s="45"/>
      <c r="Q3" s="45"/>
    </row>
    <row r="4" ht="20.4" customHeight="1" spans="1:17">
      <c r="A4" s="27">
        <v>2</v>
      </c>
      <c r="B4" s="27" t="s">
        <v>34</v>
      </c>
      <c r="C4" s="28"/>
      <c r="D4" s="28"/>
      <c r="E4" s="27">
        <f>ROUND(D4*0.95,2)</f>
        <v>0</v>
      </c>
      <c r="F4" s="30"/>
      <c r="G4" s="29"/>
      <c r="H4" s="29">
        <f>ROUND(E4+G4,2)</f>
        <v>0</v>
      </c>
      <c r="I4" s="29">
        <v>20</v>
      </c>
      <c r="J4" s="29">
        <f>ROUND(H4*I4,0)</f>
        <v>0</v>
      </c>
      <c r="K4" s="45"/>
      <c r="L4" s="45"/>
      <c r="M4" s="45"/>
      <c r="N4" s="45"/>
      <c r="O4" s="45"/>
      <c r="P4" s="45"/>
      <c r="Q4" s="45"/>
    </row>
    <row r="5" ht="20.4" customHeight="1" spans="1:17">
      <c r="A5" s="33" t="s">
        <v>17</v>
      </c>
      <c r="B5" s="34"/>
      <c r="C5" s="35"/>
      <c r="D5" s="36">
        <f>SUM(D3:D4)</f>
        <v>182</v>
      </c>
      <c r="E5" s="36">
        <f>SUM(E3:E4)</f>
        <v>172.9</v>
      </c>
      <c r="F5" s="36">
        <f>SUM(F3:F4)</f>
        <v>4.2</v>
      </c>
      <c r="G5" s="36">
        <f>SUM(G3:G4)</f>
        <v>6.43</v>
      </c>
      <c r="H5" s="37">
        <f>SUM(H3:H4)</f>
        <v>179.33</v>
      </c>
      <c r="I5" s="37"/>
      <c r="J5" s="37">
        <f>SUM(J3:J4)</f>
        <v>3587</v>
      </c>
      <c r="K5" s="37">
        <v>690</v>
      </c>
      <c r="L5" s="37">
        <v>10</v>
      </c>
      <c r="M5" s="37">
        <f>K5*L5</f>
        <v>6900</v>
      </c>
      <c r="N5" s="37">
        <v>395</v>
      </c>
      <c r="O5" s="37">
        <v>15</v>
      </c>
      <c r="P5" s="37">
        <f>N5*O5</f>
        <v>5925</v>
      </c>
      <c r="Q5" s="37">
        <f>J5+M5+P5</f>
        <v>16412</v>
      </c>
    </row>
    <row r="6" ht="19.95" customHeight="1"/>
    <row r="7" ht="19.95" customHeight="1"/>
    <row r="8" ht="19.95" customHeight="1"/>
    <row r="9" ht="19.95" customHeight="1"/>
    <row r="10" ht="19.95" customHeight="1"/>
    <row r="11" ht="19.95" customHeight="1"/>
    <row r="12" ht="19.95" customHeight="1"/>
    <row r="13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总表</vt:lpstr>
      <vt:lpstr>鲍家滩村0</vt:lpstr>
      <vt:lpstr>寺峪0</vt:lpstr>
      <vt:lpstr>龙堂院0</vt:lpstr>
      <vt:lpstr>土门0</vt:lpstr>
      <vt:lpstr>野草湾0</vt:lpstr>
      <vt:lpstr>千根村0</vt:lpstr>
      <vt:lpstr>湾子0</vt:lpstr>
      <vt:lpstr>大桥庄村0</vt:lpstr>
      <vt:lpstr>黄连沟村0</vt:lpstr>
      <vt:lpstr>秦家庄0</vt:lpstr>
      <vt:lpstr>高家庄0</vt:lpstr>
      <vt:lpstr>郝家庄0</vt:lpstr>
      <vt:lpstr>马家庄0</vt:lpstr>
      <vt:lpstr>张家庄0</vt:lpstr>
      <vt:lpstr>刘家庄0</vt:lpstr>
      <vt:lpstr>郝富庄0</vt:lpstr>
      <vt:lpstr>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温温</cp:lastModifiedBy>
  <dcterms:created xsi:type="dcterms:W3CDTF">2021-07-28T07:16:00Z</dcterms:created>
  <cp:lastPrinted>2021-10-08T07:47:00Z</cp:lastPrinted>
  <dcterms:modified xsi:type="dcterms:W3CDTF">2025-10-16T02:32:50Z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9584983FA75B4982A98BAEE203A67766</vt:lpwstr>
  </property>
  <property fmtid="{D5CDD505-2E9C-101B-9397-08002B2CF9AE}" pid="3" name="KSOProductBuildVer">
    <vt:lpwstr>2052-12.1.0.21915</vt:lpwstr>
  </property>
</Properties>
</file>